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<sst xmlns="http://schemas.openxmlformats.org/spreadsheetml/2006/main" count="94" uniqueCount="94">
  <si>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</si>
  <si>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</si>
  <si>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</si>
  <si>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</si>
  <si>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</si>
  <si>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</si>
  <si>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</si>
  <si>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</si>
  <si>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</si>
  <si>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</si>
  <si>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</si>
  <si>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</si>
  <si>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</si>
  <si>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</si>
  <si>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</si>
  <si>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</si>
  <si>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</si>
  <si>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</si>
  <si>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</si>
  <si>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</si>
  <si>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</si>
  <si>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</si>
  <si>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</si>
  <si>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</si>
  <si>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</si>
  <si>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</si>
  <si>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</si>
  <si>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</si>
  <si>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</si>
  <si>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</si>
  <si>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</si>
  <si>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</si>
  <si>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</si>
  <si>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</si>
  <si>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</si>
  <si>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</si>
  <si>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</si>
  <si>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</si>
  <si>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</si>
  <si>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</si>
  <si>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</si>
  <si>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</si>
  <si>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</si>
  <si>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</si>
  <si>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</si>
  <si>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</si>
  <si>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</si>
  <si>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</si>
  <si>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</si>
  <si>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</si>
  <si>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</si>
  <si>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</si>
  <si>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</si>
  <si>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</si>
  <si>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</si>
  <si>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</si>
  <si>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</si>
  <si>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</si>
  <si>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</si>
  <si>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</si>
  <si>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</si>
  <si>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</si>
  <si>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</si>
  <si>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</si>
  <si>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</si>
  <si>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</si>
  <si>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</si>
  <si>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</si>
  <si>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</si>
  <si>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</si>
  <si>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</si>
  <si>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</si>
  <si>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</si>
  <si>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</si>
  <si>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</si>
  <si>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</si>
  <si>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</si>
  <si>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</si>
  <si>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</si>
  <si>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</si>
  <si>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</si>
  <si>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</si>
  <si>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</si>
  <si>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</si>
  <si>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</si>
  <si>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</si>
  <si>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</si>
  <si>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</si>
  <si>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</si>
  <si>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</si>
  <si>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</si>
  <si>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</si>
  <si>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</si>
  <si>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27/12/13 - VENCIMENTO 07/01/14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</si>
</sst>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416480</v>
      </c>
      <c r="C7" s="10">
        <f aca="true" t="shared" si="0" ref="C7:I7">C8+C16+C20</f>
        <v>305596</v>
      </c>
      <c r="D7" s="10">
        <f t="shared" si="0"/>
        <v>465752</v>
      </c>
      <c r="E7" s="10">
        <f t="shared" si="0"/>
        <v>576321</v>
      </c>
      <c r="F7" s="10">
        <f t="shared" si="0"/>
        <v>332824</v>
      </c>
      <c r="G7" s="10">
        <f t="shared" si="0"/>
        <v>597189</v>
      </c>
      <c r="H7" s="10">
        <f t="shared" si="0"/>
        <v>320692</v>
      </c>
      <c r="I7" s="10">
        <f t="shared" si="0"/>
        <v>205971</v>
      </c>
      <c r="J7" s="10">
        <f>+J8+J16+J20</f>
        <v>3220825</v>
      </c>
      <c r="L7" s="41"/>
    </row>
    <row r="8" spans="1:10" ht="15.75">
      <c r="A8" s="11" t="s">
        <v>22</v>
      </c>
      <c r="B8" s="12">
        <f>+B9+B12</f>
        <v>231679</v>
      </c>
      <c r="C8" s="12">
        <f>+C9+C12</f>
        <v>179496</v>
      </c>
      <c r="D8" s="12">
        <f aca="true" t="shared" si="1" ref="D8:I8">+D9+D12</f>
        <v>295635</v>
      </c>
      <c r="E8" s="12">
        <f t="shared" si="1"/>
        <v>339916</v>
      </c>
      <c r="F8" s="12">
        <f t="shared" si="1"/>
        <v>190888</v>
      </c>
      <c r="G8" s="12">
        <f t="shared" si="1"/>
        <v>347520</v>
      </c>
      <c r="H8" s="12">
        <f t="shared" si="1"/>
        <v>172255</v>
      </c>
      <c r="I8" s="12">
        <f t="shared" si="1"/>
        <v>124575</v>
      </c>
      <c r="J8" s="12">
        <f>SUM(B8:I8)</f>
        <v>1881964</v>
      </c>
    </row>
    <row r="9" spans="1:10" ht="15.75">
      <c r="A9" s="13" t="s">
        <v>23</v>
      </c>
      <c r="B9" s="14">
        <v>37192</v>
      </c>
      <c r="C9" s="14">
        <v>33453</v>
      </c>
      <c r="D9" s="14">
        <v>40014</v>
      </c>
      <c r="E9" s="14">
        <v>45053</v>
      </c>
      <c r="F9" s="14">
        <v>34997</v>
      </c>
      <c r="G9" s="14">
        <v>47821</v>
      </c>
      <c r="H9" s="14">
        <v>21593</v>
      </c>
      <c r="I9" s="14">
        <v>21914</v>
      </c>
      <c r="J9" s="12">
        <f aca="true" t="shared" si="2" ref="J9:J15">SUM(B9:I9)</f>
        <v>282037</v>
      </c>
    </row>
    <row r="10" spans="1:10" ht="15.75">
      <c r="A10" s="15" t="s">
        <v>24</v>
      </c>
      <c r="B10" s="14">
        <f>+B9-B11</f>
        <v>37192</v>
      </c>
      <c r="C10" s="14">
        <f aca="true" t="shared" si="3" ref="C10:I10">+C9-C11</f>
        <v>33453</v>
      </c>
      <c r="D10" s="14">
        <f t="shared" si="3"/>
        <v>40014</v>
      </c>
      <c r="E10" s="14">
        <f t="shared" si="3"/>
        <v>45053</v>
      </c>
      <c r="F10" s="14">
        <f t="shared" si="3"/>
        <v>34997</v>
      </c>
      <c r="G10" s="14">
        <f t="shared" si="3"/>
        <v>47821</v>
      </c>
      <c r="H10" s="14">
        <f t="shared" si="3"/>
        <v>21593</v>
      </c>
      <c r="I10" s="14">
        <f t="shared" si="3"/>
        <v>21914</v>
      </c>
      <c r="J10" s="12">
        <f t="shared" si="2"/>
        <v>282037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194487</v>
      </c>
      <c r="C12" s="14">
        <f aca="true" t="shared" si="4" ref="C12:I12">C13+C14+C15</f>
        <v>146043</v>
      </c>
      <c r="D12" s="14">
        <f t="shared" si="4"/>
        <v>255621</v>
      </c>
      <c r="E12" s="14">
        <f t="shared" si="4"/>
        <v>294863</v>
      </c>
      <c r="F12" s="14">
        <f t="shared" si="4"/>
        <v>155891</v>
      </c>
      <c r="G12" s="14">
        <f t="shared" si="4"/>
        <v>299699</v>
      </c>
      <c r="H12" s="14">
        <f t="shared" si="4"/>
        <v>150662</v>
      </c>
      <c r="I12" s="14">
        <f t="shared" si="4"/>
        <v>102661</v>
      </c>
      <c r="J12" s="12">
        <f t="shared" si="2"/>
        <v>1599927</v>
      </c>
    </row>
    <row r="13" spans="1:10" ht="15.75">
      <c r="A13" s="15" t="s">
        <v>27</v>
      </c>
      <c r="B13" s="14">
        <v>95916</v>
      </c>
      <c r="C13" s="14">
        <v>74946</v>
      </c>
      <c r="D13" s="14">
        <v>127430</v>
      </c>
      <c r="E13" s="14">
        <v>149454</v>
      </c>
      <c r="F13" s="14">
        <v>81607</v>
      </c>
      <c r="G13" s="14">
        <v>155127</v>
      </c>
      <c r="H13" s="14">
        <v>77287</v>
      </c>
      <c r="I13" s="14">
        <v>50801</v>
      </c>
      <c r="J13" s="12">
        <f t="shared" si="2"/>
        <v>812568</v>
      </c>
    </row>
    <row r="14" spans="1:10" ht="15.75">
      <c r="A14" s="15" t="s">
        <v>28</v>
      </c>
      <c r="B14" s="14">
        <v>86286</v>
      </c>
      <c r="C14" s="14">
        <v>61530</v>
      </c>
      <c r="D14" s="14">
        <v>113576</v>
      </c>
      <c r="E14" s="14">
        <v>127751</v>
      </c>
      <c r="F14" s="14">
        <v>65082</v>
      </c>
      <c r="G14" s="14">
        <v>128211</v>
      </c>
      <c r="H14" s="14">
        <v>64830</v>
      </c>
      <c r="I14" s="14">
        <v>46969</v>
      </c>
      <c r="J14" s="12">
        <f t="shared" si="2"/>
        <v>694235</v>
      </c>
    </row>
    <row r="15" spans="1:10" ht="15.75">
      <c r="A15" s="15" t="s">
        <v>29</v>
      </c>
      <c r="B15" s="14">
        <v>12285</v>
      </c>
      <c r="C15" s="14">
        <v>9567</v>
      </c>
      <c r="D15" s="14">
        <v>14615</v>
      </c>
      <c r="E15" s="14">
        <v>17658</v>
      </c>
      <c r="F15" s="14">
        <v>9202</v>
      </c>
      <c r="G15" s="14">
        <v>16361</v>
      </c>
      <c r="H15" s="14">
        <v>8545</v>
      </c>
      <c r="I15" s="14">
        <v>4891</v>
      </c>
      <c r="J15" s="12">
        <f t="shared" si="2"/>
        <v>93124</v>
      </c>
    </row>
    <row r="16" spans="1:10" ht="15.75">
      <c r="A16" s="17" t="s">
        <v>30</v>
      </c>
      <c r="B16" s="18">
        <f>B17+B18+B19</f>
        <v>137099</v>
      </c>
      <c r="C16" s="18">
        <f aca="true" t="shared" si="5" ref="C16:I16">C17+C18+C19</f>
        <v>87012</v>
      </c>
      <c r="D16" s="18">
        <f t="shared" si="5"/>
        <v>109438</v>
      </c>
      <c r="E16" s="18">
        <f t="shared" si="5"/>
        <v>155018</v>
      </c>
      <c r="F16" s="18">
        <f t="shared" si="5"/>
        <v>99338</v>
      </c>
      <c r="G16" s="18">
        <f t="shared" si="5"/>
        <v>187492</v>
      </c>
      <c r="H16" s="18">
        <f t="shared" si="5"/>
        <v>119670</v>
      </c>
      <c r="I16" s="18">
        <f t="shared" si="5"/>
        <v>67277</v>
      </c>
      <c r="J16" s="12">
        <f aca="true" t="shared" si="6" ref="J16:J22">SUM(B16:I16)</f>
        <v>962344</v>
      </c>
    </row>
    <row r="17" spans="1:10" ht="18.75" customHeight="1">
      <c r="A17" s="13" t="s">
        <v>31</v>
      </c>
      <c r="B17" s="14">
        <v>76214</v>
      </c>
      <c r="C17" s="14">
        <v>52160</v>
      </c>
      <c r="D17" s="14">
        <v>66914</v>
      </c>
      <c r="E17" s="14">
        <v>94086</v>
      </c>
      <c r="F17" s="14">
        <v>60395</v>
      </c>
      <c r="G17" s="14">
        <v>110680</v>
      </c>
      <c r="H17" s="14">
        <v>67823</v>
      </c>
      <c r="I17" s="14">
        <v>37614</v>
      </c>
      <c r="J17" s="12">
        <f t="shared" si="6"/>
        <v>565886</v>
      </c>
    </row>
    <row r="18" spans="1:10" ht="18.75" customHeight="1">
      <c r="A18" s="13" t="s">
        <v>32</v>
      </c>
      <c r="B18" s="14">
        <v>52908</v>
      </c>
      <c r="C18" s="14">
        <v>29582</v>
      </c>
      <c r="D18" s="14">
        <v>36421</v>
      </c>
      <c r="E18" s="14">
        <v>51873</v>
      </c>
      <c r="F18" s="14">
        <v>33850</v>
      </c>
      <c r="G18" s="14">
        <v>67441</v>
      </c>
      <c r="H18" s="14">
        <v>46102</v>
      </c>
      <c r="I18" s="14">
        <v>26755</v>
      </c>
      <c r="J18" s="12">
        <f t="shared" si="6"/>
        <v>344932</v>
      </c>
    </row>
    <row r="19" spans="1:10" ht="18.75" customHeight="1">
      <c r="A19" s="13" t="s">
        <v>33</v>
      </c>
      <c r="B19" s="14">
        <v>7977</v>
      </c>
      <c r="C19" s="14">
        <v>5270</v>
      </c>
      <c r="D19" s="14">
        <v>6103</v>
      </c>
      <c r="E19" s="14">
        <v>9059</v>
      </c>
      <c r="F19" s="14">
        <v>5093</v>
      </c>
      <c r="G19" s="14">
        <v>9371</v>
      </c>
      <c r="H19" s="14">
        <v>5745</v>
      </c>
      <c r="I19" s="14">
        <v>2908</v>
      </c>
      <c r="J19" s="12">
        <f t="shared" si="6"/>
        <v>51526</v>
      </c>
    </row>
    <row r="20" spans="1:10" ht="18.75" customHeight="1">
      <c r="A20" s="17" t="s">
        <v>34</v>
      </c>
      <c r="B20" s="14">
        <f>B21+B22</f>
        <v>47702</v>
      </c>
      <c r="C20" s="14">
        <f aca="true" t="shared" si="7" ref="C20:I20">C21+C22</f>
        <v>39088</v>
      </c>
      <c r="D20" s="14">
        <f t="shared" si="7"/>
        <v>60679</v>
      </c>
      <c r="E20" s="14">
        <f t="shared" si="7"/>
        <v>81387</v>
      </c>
      <c r="F20" s="14">
        <f t="shared" si="7"/>
        <v>42598</v>
      </c>
      <c r="G20" s="14">
        <f t="shared" si="7"/>
        <v>62177</v>
      </c>
      <c r="H20" s="14">
        <f t="shared" si="7"/>
        <v>28767</v>
      </c>
      <c r="I20" s="14">
        <f t="shared" si="7"/>
        <v>14119</v>
      </c>
      <c r="J20" s="12">
        <f t="shared" si="6"/>
        <v>376517</v>
      </c>
    </row>
    <row r="21" spans="1:10" ht="18.75" customHeight="1">
      <c r="A21" s="13" t="s">
        <v>35</v>
      </c>
      <c r="B21" s="14">
        <v>30529</v>
      </c>
      <c r="C21" s="14">
        <v>25016</v>
      </c>
      <c r="D21" s="14">
        <v>38835</v>
      </c>
      <c r="E21" s="14">
        <v>52088</v>
      </c>
      <c r="F21" s="14">
        <v>27263</v>
      </c>
      <c r="G21" s="14">
        <v>39793</v>
      </c>
      <c r="H21" s="14">
        <v>18411</v>
      </c>
      <c r="I21" s="14">
        <v>9036</v>
      </c>
      <c r="J21" s="12">
        <f t="shared" si="6"/>
        <v>240971</v>
      </c>
    </row>
    <row r="22" spans="1:10" ht="18.75" customHeight="1">
      <c r="A22" s="13" t="s">
        <v>36</v>
      </c>
      <c r="B22" s="14">
        <v>17173</v>
      </c>
      <c r="C22" s="14">
        <v>14072</v>
      </c>
      <c r="D22" s="14">
        <v>21844</v>
      </c>
      <c r="E22" s="14">
        <v>29299</v>
      </c>
      <c r="F22" s="14">
        <v>15335</v>
      </c>
      <c r="G22" s="14">
        <v>22384</v>
      </c>
      <c r="H22" s="14">
        <v>10356</v>
      </c>
      <c r="I22" s="14">
        <v>5083</v>
      </c>
      <c r="J22" s="12">
        <f t="shared" si="6"/>
        <v>135546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0.9675803567998462</v>
      </c>
      <c r="C28" s="23">
        <f aca="true" t="shared" si="8" ref="C28:I28">(((+C$8+C$16)*C$25)+(C$20*C$26))/C$7</f>
        <v>0.9691871150145945</v>
      </c>
      <c r="D28" s="23">
        <f t="shared" si="8"/>
        <v>0.9745429400195812</v>
      </c>
      <c r="E28" s="23">
        <f t="shared" si="8"/>
        <v>0.9716575122197526</v>
      </c>
      <c r="F28" s="23">
        <f t="shared" si="8"/>
        <v>0.9683737777323751</v>
      </c>
      <c r="G28" s="23">
        <f t="shared" si="8"/>
        <v>0.972502933409691</v>
      </c>
      <c r="H28" s="23">
        <f t="shared" si="8"/>
        <v>0.9279715091115462</v>
      </c>
      <c r="I28" s="23">
        <f t="shared" si="8"/>
        <v>0.9834350675580543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1.5136827101776795</v>
      </c>
      <c r="C31" s="26">
        <f aca="true" t="shared" si="9" ref="C31:I31">C28*C30</f>
        <v>1.4908036203154493</v>
      </c>
      <c r="D31" s="26">
        <f t="shared" si="9"/>
        <v>1.5144397287904292</v>
      </c>
      <c r="E31" s="26">
        <f t="shared" si="9"/>
        <v>1.5091784479797197</v>
      </c>
      <c r="F31" s="26">
        <f t="shared" si="9"/>
        <v>1.4637938024202581</v>
      </c>
      <c r="G31" s="26">
        <f t="shared" si="9"/>
        <v>1.5408336476943143</v>
      </c>
      <c r="H31" s="26">
        <f t="shared" si="9"/>
        <v>1.6848250719429234</v>
      </c>
      <c r="I31" s="26">
        <f t="shared" si="9"/>
        <v>1.8886870472452435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630418.58</v>
      </c>
      <c r="C37" s="29">
        <f aca="true" t="shared" si="12" ref="C37:I37">+C38+C39</f>
        <v>455583.62</v>
      </c>
      <c r="D37" s="29">
        <f t="shared" si="12"/>
        <v>705353.33</v>
      </c>
      <c r="E37" s="29">
        <f t="shared" si="12"/>
        <v>869771.23</v>
      </c>
      <c r="F37" s="29">
        <f t="shared" si="12"/>
        <v>487185.71</v>
      </c>
      <c r="G37" s="29">
        <f t="shared" si="12"/>
        <v>920168.91</v>
      </c>
      <c r="H37" s="29">
        <f t="shared" si="12"/>
        <v>540309.92</v>
      </c>
      <c r="I37" s="29">
        <f t="shared" si="12"/>
        <v>389014.76</v>
      </c>
      <c r="J37" s="29">
        <f t="shared" si="11"/>
        <v>4997806.06</v>
      </c>
      <c r="L37" s="42"/>
      <c r="M37" s="42"/>
    </row>
    <row r="38" spans="1:10" ht="15.75">
      <c r="A38" s="17" t="s">
        <v>74</v>
      </c>
      <c r="B38" s="30">
        <f>ROUND(+B7*B31,2)</f>
        <v>630418.58</v>
      </c>
      <c r="C38" s="30">
        <f aca="true" t="shared" si="13" ref="C38:I38">ROUND(+C7*C31,2)</f>
        <v>455583.62</v>
      </c>
      <c r="D38" s="30">
        <f t="shared" si="13"/>
        <v>705353.33</v>
      </c>
      <c r="E38" s="30">
        <f t="shared" si="13"/>
        <v>869771.23</v>
      </c>
      <c r="F38" s="30">
        <f t="shared" si="13"/>
        <v>487185.71</v>
      </c>
      <c r="G38" s="30">
        <f t="shared" si="13"/>
        <v>920168.91</v>
      </c>
      <c r="H38" s="30">
        <f t="shared" si="13"/>
        <v>540309.92</v>
      </c>
      <c r="I38" s="30">
        <f t="shared" si="13"/>
        <v>389014.76</v>
      </c>
      <c r="J38" s="30">
        <f>SUM(B38:I38)</f>
        <v>4997806.06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-135024.88</v>
      </c>
      <c r="C41" s="31">
        <f t="shared" si="15"/>
        <v>-121799.2</v>
      </c>
      <c r="D41" s="31">
        <f t="shared" si="15"/>
        <v>-130712.4</v>
      </c>
      <c r="E41" s="31">
        <f t="shared" si="15"/>
        <v>-180404.55</v>
      </c>
      <c r="F41" s="31">
        <f t="shared" si="15"/>
        <v>-127139.69</v>
      </c>
      <c r="G41" s="31">
        <f t="shared" si="15"/>
        <v>-216733.33000000002</v>
      </c>
      <c r="H41" s="31">
        <f t="shared" si="15"/>
        <v>-83594.23</v>
      </c>
      <c r="I41" s="31">
        <f t="shared" si="15"/>
        <v>-110428.03</v>
      </c>
      <c r="J41" s="31">
        <f t="shared" si="15"/>
        <v>-1105836.31</v>
      </c>
      <c r="L41" s="42"/>
    </row>
    <row r="42" spans="1:12" ht="15.75">
      <c r="A42" s="17" t="s">
        <v>44</v>
      </c>
      <c r="B42" s="32">
        <f>B43+B44</f>
        <v>-111576</v>
      </c>
      <c r="C42" s="32">
        <f aca="true" t="shared" si="16" ref="C42:I42">C43+C44</f>
        <v>-100359</v>
      </c>
      <c r="D42" s="32">
        <f t="shared" si="16"/>
        <v>-120042</v>
      </c>
      <c r="E42" s="32">
        <f t="shared" si="16"/>
        <v>-135159</v>
      </c>
      <c r="F42" s="32">
        <f t="shared" si="16"/>
        <v>-104991</v>
      </c>
      <c r="G42" s="32">
        <f t="shared" si="16"/>
        <v>-143463</v>
      </c>
      <c r="H42" s="32">
        <f t="shared" si="16"/>
        <v>-64779</v>
      </c>
      <c r="I42" s="32">
        <f t="shared" si="16"/>
        <v>-65742</v>
      </c>
      <c r="J42" s="31">
        <f t="shared" si="11"/>
        <v>-846111</v>
      </c>
      <c r="L42" s="42"/>
    </row>
    <row r="43" spans="1:12" ht="15.75">
      <c r="A43" s="13" t="s">
        <v>69</v>
      </c>
      <c r="B43" s="20">
        <f aca="true" t="shared" si="17" ref="B43:I43">ROUND(-B9*$D$3,2)</f>
        <v>-111576</v>
      </c>
      <c r="C43" s="20">
        <f t="shared" si="17"/>
        <v>-100359</v>
      </c>
      <c r="D43" s="20">
        <f t="shared" si="17"/>
        <v>-120042</v>
      </c>
      <c r="E43" s="20">
        <f t="shared" si="17"/>
        <v>-135159</v>
      </c>
      <c r="F43" s="20">
        <f t="shared" si="17"/>
        <v>-104991</v>
      </c>
      <c r="G43" s="20">
        <f t="shared" si="17"/>
        <v>-143463</v>
      </c>
      <c r="H43" s="20">
        <f t="shared" si="17"/>
        <v>-64779</v>
      </c>
      <c r="I43" s="20">
        <f t="shared" si="17"/>
        <v>-65742</v>
      </c>
      <c r="J43" s="56">
        <f t="shared" si="11"/>
        <v>-846111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2"/>
    </row>
    <row r="45" spans="1:12" ht="15.75">
      <c r="A45" s="17" t="s">
        <v>45</v>
      </c>
      <c r="B45" s="32">
        <f aca="true" t="shared" si="19" ref="B45:J45">SUM(B46:B50)</f>
        <v>-23448.88</v>
      </c>
      <c r="C45" s="32">
        <f t="shared" si="19"/>
        <v>-21440.2</v>
      </c>
      <c r="D45" s="32">
        <f t="shared" si="19"/>
        <v>-10670.4</v>
      </c>
      <c r="E45" s="32">
        <f t="shared" si="19"/>
        <v>-45245.55</v>
      </c>
      <c r="F45" s="32">
        <f t="shared" si="19"/>
        <v>-22148.69</v>
      </c>
      <c r="G45" s="32">
        <f t="shared" si="19"/>
        <v>-73270.33</v>
      </c>
      <c r="H45" s="32">
        <f t="shared" si="19"/>
        <v>-18815.23</v>
      </c>
      <c r="I45" s="32">
        <f t="shared" si="19"/>
        <v>-44686.03</v>
      </c>
      <c r="J45" s="32">
        <f t="shared" si="19"/>
        <v>-259725.31</v>
      </c>
      <c r="L45" s="49"/>
    </row>
    <row r="46" spans="1:12" ht="15.75">
      <c r="A46" s="13" t="s">
        <v>62</v>
      </c>
      <c r="B46" s="27">
        <v>-23448.88</v>
      </c>
      <c r="C46" s="27">
        <v>-21440.2</v>
      </c>
      <c r="D46" s="27">
        <v>-10670.4</v>
      </c>
      <c r="E46" s="27">
        <v>-45245.55</v>
      </c>
      <c r="F46" s="27">
        <v>-22148.69</v>
      </c>
      <c r="G46" s="27">
        <v>-73270.33</v>
      </c>
      <c r="H46" s="27">
        <v>-18815.23</v>
      </c>
      <c r="I46" s="27">
        <v>-44686.03</v>
      </c>
      <c r="J46" s="27">
        <f t="shared" si="11"/>
        <v>-259725.31</v>
      </c>
      <c r="L46" s="64"/>
    </row>
    <row r="47" spans="1:12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  <c r="L47" s="64"/>
    </row>
    <row r="48" spans="1:12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  <c r="L48" s="64"/>
    </row>
    <row r="49" spans="1:12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  <c r="L49" s="64"/>
    </row>
    <row r="50" spans="1:12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  <c r="L50" s="64"/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495393.69999999995</v>
      </c>
      <c r="C53" s="35">
        <f t="shared" si="20"/>
        <v>333784.42</v>
      </c>
      <c r="D53" s="35">
        <f t="shared" si="20"/>
        <v>574640.9299999999</v>
      </c>
      <c r="E53" s="35">
        <f t="shared" si="20"/>
        <v>689366.6799999999</v>
      </c>
      <c r="F53" s="35">
        <f t="shared" si="20"/>
        <v>360046.02</v>
      </c>
      <c r="G53" s="35">
        <f t="shared" si="20"/>
        <v>703435.5800000001</v>
      </c>
      <c r="H53" s="35">
        <f t="shared" si="20"/>
        <v>456715.69000000006</v>
      </c>
      <c r="I53" s="35">
        <f t="shared" si="20"/>
        <v>278586.73</v>
      </c>
      <c r="J53" s="35">
        <f>SUM(B53:I53)</f>
        <v>3891969.75</v>
      </c>
      <c r="L53" s="49"/>
    </row>
    <row r="54" spans="1:12" ht="15.75">
      <c r="A54" s="40"/>
      <c r="B54" s="39"/>
      <c r="C54" s="39"/>
      <c r="D54" s="39"/>
      <c r="E54" s="39"/>
      <c r="F54" s="39"/>
      <c r="G54" s="39"/>
      <c r="H54" s="39"/>
      <c r="I54" s="39"/>
      <c r="J54" s="39"/>
      <c r="L54" s="64"/>
    </row>
    <row r="55" spans="1:12" ht="14.25">
      <c r="A55" s="34"/>
      <c r="B55" s="36"/>
      <c r="C55" s="36"/>
      <c r="D55" s="36"/>
      <c r="E55" s="36"/>
      <c r="F55" s="36"/>
      <c r="G55" s="36"/>
      <c r="H55" s="36"/>
      <c r="I55" s="36"/>
      <c r="J55" s="37"/>
      <c r="L55" s="64"/>
    </row>
    <row r="56" spans="1:12" ht="17.25" customHeight="1">
      <c r="A56" s="2" t="s">
        <v>47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35">
        <f>SUM(J57:J71)</f>
        <v>3891969.7399999998</v>
      </c>
      <c r="L56" s="49"/>
    </row>
    <row r="57" spans="1:10" ht="17.25" customHeight="1">
      <c r="A57" s="17" t="s">
        <v>48</v>
      </c>
      <c r="B57" s="44">
        <v>56258.1</v>
      </c>
      <c r="C57" s="44">
        <v>47604.63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35">
        <f>SUM(B57:I57)</f>
        <v>103862.73</v>
      </c>
    </row>
    <row r="58" spans="1:10" ht="17.25" customHeight="1">
      <c r="A58" s="17" t="s">
        <v>54</v>
      </c>
      <c r="B58" s="44">
        <v>127236.33</v>
      </c>
      <c r="C58" s="44">
        <v>96241.22</v>
      </c>
      <c r="D58" s="43">
        <v>0</v>
      </c>
      <c r="E58" s="44">
        <v>128110.19</v>
      </c>
      <c r="F58" s="43">
        <v>0</v>
      </c>
      <c r="G58" s="43">
        <v>0</v>
      </c>
      <c r="H58" s="43">
        <v>0</v>
      </c>
      <c r="I58" s="43">
        <v>0</v>
      </c>
      <c r="J58" s="35">
        <f aca="true" t="shared" si="21" ref="J58:J70">SUM(B58:I58)</f>
        <v>351587.74</v>
      </c>
    </row>
    <row r="59" spans="1:10" ht="17.25" customHeight="1">
      <c r="A59" s="17" t="s">
        <v>55</v>
      </c>
      <c r="B59" s="43">
        <v>0</v>
      </c>
      <c r="C59" s="43">
        <v>0</v>
      </c>
      <c r="D59" s="32">
        <v>105681.24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32">
        <f t="shared" si="21"/>
        <v>105681.24</v>
      </c>
    </row>
    <row r="60" spans="1:10" ht="17.25" customHeight="1">
      <c r="A60" s="17" t="s">
        <v>56</v>
      </c>
      <c r="B60" s="43">
        <v>0</v>
      </c>
      <c r="C60" s="43">
        <v>0</v>
      </c>
      <c r="D60" s="44">
        <v>142174.47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35">
        <f t="shared" si="21"/>
        <v>142174.47</v>
      </c>
    </row>
    <row r="61" spans="1:10" ht="17.25" customHeight="1">
      <c r="A61" s="17" t="s">
        <v>57</v>
      </c>
      <c r="B61" s="43">
        <v>0</v>
      </c>
      <c r="C61" s="43">
        <v>0</v>
      </c>
      <c r="D61" s="44">
        <v>32341.62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32">
        <f t="shared" si="21"/>
        <v>32341.62</v>
      </c>
    </row>
    <row r="62" spans="1:10" ht="17.25" customHeight="1">
      <c r="A62" s="17" t="s">
        <v>58</v>
      </c>
      <c r="B62" s="43">
        <v>0</v>
      </c>
      <c r="C62" s="43">
        <v>0</v>
      </c>
      <c r="D62" s="44">
        <v>22669.65</v>
      </c>
      <c r="E62" s="43">
        <v>0</v>
      </c>
      <c r="F62" s="44">
        <v>26866.28</v>
      </c>
      <c r="G62" s="43">
        <v>0</v>
      </c>
      <c r="H62" s="43">
        <v>0</v>
      </c>
      <c r="I62" s="43">
        <v>0</v>
      </c>
      <c r="J62" s="35">
        <f t="shared" si="21"/>
        <v>49535.93</v>
      </c>
    </row>
    <row r="63" spans="1:10" ht="17.25" customHeight="1">
      <c r="A63" s="17" t="s">
        <v>59</v>
      </c>
      <c r="B63" s="43">
        <v>0</v>
      </c>
      <c r="C63" s="43">
        <v>0</v>
      </c>
      <c r="D63" s="43">
        <v>0</v>
      </c>
      <c r="E63" s="44">
        <v>102705.37</v>
      </c>
      <c r="F63" s="43">
        <v>0</v>
      </c>
      <c r="G63" s="43">
        <v>0</v>
      </c>
      <c r="H63" s="43">
        <v>0</v>
      </c>
      <c r="I63" s="43">
        <v>0</v>
      </c>
      <c r="J63" s="35">
        <f t="shared" si="21"/>
        <v>102705.37</v>
      </c>
    </row>
    <row r="64" spans="1:10" ht="17.25" customHeight="1">
      <c r="A64" s="17" t="s">
        <v>60</v>
      </c>
      <c r="B64" s="43">
        <v>0</v>
      </c>
      <c r="C64" s="43">
        <v>0</v>
      </c>
      <c r="D64" s="43">
        <v>0</v>
      </c>
      <c r="E64" s="44">
        <v>88902.87</v>
      </c>
      <c r="F64" s="43">
        <v>0</v>
      </c>
      <c r="G64" s="43">
        <v>0</v>
      </c>
      <c r="H64" s="43">
        <v>0</v>
      </c>
      <c r="I64" s="43">
        <v>0</v>
      </c>
      <c r="J64" s="35">
        <f t="shared" si="21"/>
        <v>88902.87</v>
      </c>
    </row>
    <row r="65" spans="1:10" ht="17.25" customHeight="1">
      <c r="A65" s="17" t="s">
        <v>61</v>
      </c>
      <c r="B65" s="43">
        <v>0</v>
      </c>
      <c r="C65" s="43">
        <v>0</v>
      </c>
      <c r="D65" s="43">
        <v>0</v>
      </c>
      <c r="E65" s="32">
        <v>10823.31</v>
      </c>
      <c r="F65" s="43">
        <v>0</v>
      </c>
      <c r="G65" s="43">
        <v>0</v>
      </c>
      <c r="H65" s="43">
        <v>0</v>
      </c>
      <c r="I65" s="43">
        <v>0</v>
      </c>
      <c r="J65" s="32">
        <f t="shared" si="21"/>
        <v>10823.31</v>
      </c>
    </row>
    <row r="66" spans="1:10" ht="17.25" customHeight="1">
      <c r="A66" s="17" t="s">
        <v>49</v>
      </c>
      <c r="B66" s="43">
        <v>0</v>
      </c>
      <c r="C66" s="43">
        <v>0</v>
      </c>
      <c r="D66" s="43">
        <v>0</v>
      </c>
      <c r="E66" s="43">
        <v>0</v>
      </c>
      <c r="F66" s="44">
        <v>227666.34</v>
      </c>
      <c r="G66" s="43">
        <v>0</v>
      </c>
      <c r="H66" s="43">
        <v>0</v>
      </c>
      <c r="I66" s="43">
        <v>0</v>
      </c>
      <c r="J66" s="35">
        <f t="shared" si="21"/>
        <v>227666.34</v>
      </c>
    </row>
    <row r="67" spans="1:10" ht="17.25" customHeight="1">
      <c r="A67" s="17" t="s">
        <v>50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32">
        <v>172818.97</v>
      </c>
      <c r="H67" s="44">
        <v>228233.54</v>
      </c>
      <c r="I67" s="43">
        <v>0</v>
      </c>
      <c r="J67" s="32">
        <f t="shared" si="21"/>
        <v>401052.51</v>
      </c>
    </row>
    <row r="68" spans="1:10" ht="17.25" customHeight="1">
      <c r="A68" s="17" t="s">
        <v>51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4">
        <v>129863.47</v>
      </c>
      <c r="H68" s="43">
        <v>0</v>
      </c>
      <c r="I68" s="43">
        <v>0</v>
      </c>
      <c r="J68" s="35">
        <f t="shared" si="21"/>
        <v>129863.47</v>
      </c>
    </row>
    <row r="69" spans="1:10" ht="17.25" customHeight="1">
      <c r="A69" s="17" t="s">
        <v>52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32">
        <v>42746.05</v>
      </c>
      <c r="J69" s="32">
        <f t="shared" si="21"/>
        <v>42746.05</v>
      </c>
    </row>
    <row r="70" spans="1:10" ht="17.25" customHeight="1">
      <c r="A70" s="17" t="s">
        <v>53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4">
        <v>83986.99</v>
      </c>
      <c r="J70" s="35">
        <f t="shared" si="21"/>
        <v>83986.99</v>
      </c>
    </row>
    <row r="71" spans="1:10" ht="17.25" customHeight="1">
      <c r="A71" s="40" t="s">
        <v>67</v>
      </c>
      <c r="B71" s="39">
        <v>311899.27</v>
      </c>
      <c r="C71" s="39">
        <v>189938.58</v>
      </c>
      <c r="D71" s="39">
        <v>271773.94</v>
      </c>
      <c r="E71" s="39">
        <v>358824.94</v>
      </c>
      <c r="F71" s="39">
        <v>105513.4</v>
      </c>
      <c r="G71" s="39">
        <v>400753.13</v>
      </c>
      <c r="H71" s="39">
        <v>228482.15</v>
      </c>
      <c r="I71" s="39">
        <v>151853.69</v>
      </c>
      <c r="J71" s="39">
        <f>SUM(B71:I71)</f>
        <v>2019039.0999999996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5"/>
      <c r="B73" s="46"/>
      <c r="C73" s="46"/>
      <c r="D73" s="46"/>
      <c r="E73" s="46"/>
      <c r="F73" s="46"/>
      <c r="G73" s="46"/>
      <c r="H73" s="46"/>
      <c r="I73" s="46"/>
      <c r="J73" s="47"/>
    </row>
    <row r="74" spans="1:10" ht="15.75">
      <c r="A74" s="2" t="s">
        <v>92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35"/>
    </row>
    <row r="75" spans="1:10" ht="15.75">
      <c r="A75" s="17" t="s">
        <v>75</v>
      </c>
      <c r="B75" s="54">
        <v>1.608019472840512</v>
      </c>
      <c r="C75" s="54">
        <v>1.5795371562467815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76</v>
      </c>
      <c r="B76" s="54">
        <v>1.4925894751067943</v>
      </c>
      <c r="C76" s="54">
        <v>1.4605650128990366</v>
      </c>
      <c r="D76" s="54"/>
      <c r="E76" s="54">
        <v>1.5389304387360765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77</v>
      </c>
      <c r="B77" s="54">
        <v>0</v>
      </c>
      <c r="C77" s="54">
        <v>0</v>
      </c>
      <c r="D77" s="24">
        <v>1.4181990757497076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78</v>
      </c>
      <c r="B78" s="54">
        <v>0</v>
      </c>
      <c r="C78" s="54">
        <v>0</v>
      </c>
      <c r="D78" s="54">
        <v>1.4887266053884731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79</v>
      </c>
      <c r="B79" s="54">
        <v>0</v>
      </c>
      <c r="C79" s="54">
        <v>0</v>
      </c>
      <c r="D79" s="54">
        <v>1.8265277085262484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80</v>
      </c>
      <c r="B80" s="54">
        <v>0</v>
      </c>
      <c r="C80" s="54">
        <v>0</v>
      </c>
      <c r="D80" s="54">
        <v>1.7087145390070921</v>
      </c>
      <c r="E80" s="54">
        <v>0</v>
      </c>
      <c r="F80" s="54">
        <v>1.5132646281477131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81</v>
      </c>
      <c r="B81" s="54">
        <v>0</v>
      </c>
      <c r="C81" s="54">
        <v>0</v>
      </c>
      <c r="D81" s="54">
        <v>0</v>
      </c>
      <c r="E81" s="54">
        <v>1.4874613961139098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82</v>
      </c>
      <c r="B82" s="54">
        <v>0</v>
      </c>
      <c r="C82" s="54">
        <v>0</v>
      </c>
      <c r="D82" s="54">
        <v>0</v>
      </c>
      <c r="E82" s="54">
        <v>1.4842616083384603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83</v>
      </c>
      <c r="B83" s="54">
        <v>0</v>
      </c>
      <c r="C83" s="54">
        <v>0</v>
      </c>
      <c r="D83" s="54">
        <v>0</v>
      </c>
      <c r="E83" s="24">
        <v>1.471186472230841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84</v>
      </c>
      <c r="B84" s="54">
        <v>0</v>
      </c>
      <c r="C84" s="54">
        <v>0</v>
      </c>
      <c r="D84" s="54">
        <v>0</v>
      </c>
      <c r="E84" s="54">
        <v>0</v>
      </c>
      <c r="F84" s="54">
        <v>1.45411008119566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85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1.4815152790469082</v>
      </c>
      <c r="H85" s="54">
        <v>1.684825065795218</v>
      </c>
      <c r="I85" s="54">
        <v>0</v>
      </c>
      <c r="J85" s="32"/>
    </row>
    <row r="86" spans="1:10" ht="15.75">
      <c r="A86" s="17" t="s">
        <v>86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1.623056106058911</v>
      </c>
      <c r="H86" s="54">
        <v>0</v>
      </c>
      <c r="I86" s="54">
        <v>0</v>
      </c>
      <c r="J86" s="35"/>
    </row>
    <row r="87" spans="1:10" ht="15.75">
      <c r="A87" s="17" t="s">
        <v>87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1.8470877408078883</v>
      </c>
      <c r="J87" s="32"/>
    </row>
    <row r="88" spans="1:10" ht="15.75">
      <c r="A88" s="40" t="s">
        <v>88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1.9133531577237786</v>
      </c>
      <c r="J88" s="39"/>
    </row>
    <row r="89" ht="15.75">
      <c r="A89" s="48" t="s">
        <v>89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2014-01-06T18:35:38Z</dcterms:modified>
  <cp:category/>
  <cp:version/>
  <cp:contentType/>
  <cp:contentStatus/>
</cp:coreProperties>
</file>