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<sst xmlns="http://schemas.openxmlformats.org/spreadsheetml/2006/main" count="94" uniqueCount="94">
  <si>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</si>
  <si>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</si>
  <si>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</si>
  <si>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</si>
  <si>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</si>
  <si>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</si>
  <si>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</si>
  <si>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</si>
  <si>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</si>
  <si>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</si>
  <si>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</si>
  <si>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</si>
  <si>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</si>
  <si>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</si>
  <si>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</si>
  <si>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</si>
  <si>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</si>
  <si>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</si>
  <si>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</si>
  <si>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</si>
  <si>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</si>
  <si>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</si>
  <si>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</si>
  <si>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</si>
  <si>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</si>
  <si>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</si>
  <si>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</si>
  <si>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</si>
  <si>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</si>
  <si>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</si>
  <si>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</si>
  <si>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</si>
  <si>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</si>
  <si>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</si>
  <si>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</si>
  <si>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</si>
  <si>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</si>
  <si>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</si>
  <si>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</si>
  <si>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</si>
  <si>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</si>
  <si>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</si>
  <si>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</si>
  <si>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</si>
  <si>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</si>
  <si>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</si>
  <si>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</si>
  <si>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</si>
  <si>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</si>
  <si>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</si>
  <si>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</si>
  <si>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</si>
  <si>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</si>
  <si>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</si>
  <si>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</si>
  <si>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</si>
  <si>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</si>
  <si>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</si>
  <si>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</si>
  <si>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</si>
  <si>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</si>
  <si>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</si>
  <si>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</si>
  <si>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</si>
  <si>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</si>
  <si>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</si>
  <si>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</si>
  <si>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</si>
  <si>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</si>
  <si>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</si>
  <si>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</si>
  <si>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</si>
  <si>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</si>
  <si>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</si>
  <si>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</si>
  <si>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</si>
  <si>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</si>
  <si>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</si>
  <si>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</si>
  <si>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</si>
  <si>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</si>
  <si>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</si>
  <si>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</si>
  <si>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</si>
  <si>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</si>
  <si>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</si>
  <si>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</si>
  <si>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</si>
  <si>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</si>
  <si>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</si>
  <si>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</si>
  <si>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</si>
  <si>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</si>
  <si>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23/12/13 - VENCIMENTO 02/01/14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</si>
</sst>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468760</v>
      </c>
      <c r="C7" s="10">
        <f aca="true" t="shared" si="0" ref="C7:I7">C8+C16+C20</f>
        <v>347809</v>
      </c>
      <c r="D7" s="10">
        <f t="shared" si="0"/>
        <v>527601</v>
      </c>
      <c r="E7" s="10">
        <f t="shared" si="0"/>
        <v>638376</v>
      </c>
      <c r="F7" s="10">
        <f t="shared" si="0"/>
        <v>383151</v>
      </c>
      <c r="G7" s="10">
        <f t="shared" si="0"/>
        <v>666312</v>
      </c>
      <c r="H7" s="10">
        <f t="shared" si="0"/>
        <v>354007</v>
      </c>
      <c r="I7" s="10">
        <f t="shared" si="0"/>
        <v>226827</v>
      </c>
      <c r="J7" s="10">
        <f>+J8+J16+J20</f>
        <v>3612843</v>
      </c>
      <c r="L7" s="42"/>
    </row>
    <row r="8" spans="1:10" ht="15.75">
      <c r="A8" s="11" t="s">
        <v>22</v>
      </c>
      <c r="B8" s="12">
        <f>+B9+B12</f>
        <v>267455</v>
      </c>
      <c r="C8" s="12">
        <f>+C9+C12</f>
        <v>205568</v>
      </c>
      <c r="D8" s="12">
        <f aca="true" t="shared" si="1" ref="D8:I8">+D9+D12</f>
        <v>339001</v>
      </c>
      <c r="E8" s="12">
        <f t="shared" si="1"/>
        <v>381552</v>
      </c>
      <c r="F8" s="12">
        <f t="shared" si="1"/>
        <v>223051</v>
      </c>
      <c r="G8" s="12">
        <f t="shared" si="1"/>
        <v>395004</v>
      </c>
      <c r="H8" s="12">
        <f t="shared" si="1"/>
        <v>197822</v>
      </c>
      <c r="I8" s="12">
        <f t="shared" si="1"/>
        <v>139892</v>
      </c>
      <c r="J8" s="12">
        <f>SUM(B8:I8)</f>
        <v>2149345</v>
      </c>
    </row>
    <row r="9" spans="1:10" ht="15.75">
      <c r="A9" s="13" t="s">
        <v>23</v>
      </c>
      <c r="B9" s="14">
        <v>48661</v>
      </c>
      <c r="C9" s="14">
        <v>43550</v>
      </c>
      <c r="D9" s="14">
        <v>57601</v>
      </c>
      <c r="E9" s="14">
        <v>61810</v>
      </c>
      <c r="F9" s="14">
        <v>47614</v>
      </c>
      <c r="G9" s="14">
        <v>63062</v>
      </c>
      <c r="H9" s="14">
        <v>29936</v>
      </c>
      <c r="I9" s="14">
        <v>28769</v>
      </c>
      <c r="J9" s="12">
        <f aca="true" t="shared" si="2" ref="J9:J15">SUM(B9:I9)</f>
        <v>381003</v>
      </c>
    </row>
    <row r="10" spans="1:10" ht="15.75">
      <c r="A10" s="15" t="s">
        <v>24</v>
      </c>
      <c r="B10" s="14">
        <f>+B9-B11</f>
        <v>48661</v>
      </c>
      <c r="C10" s="14">
        <f aca="true" t="shared" si="3" ref="C10:I10">+C9-C11</f>
        <v>43550</v>
      </c>
      <c r="D10" s="14">
        <f t="shared" si="3"/>
        <v>57601</v>
      </c>
      <c r="E10" s="14">
        <f t="shared" si="3"/>
        <v>61810</v>
      </c>
      <c r="F10" s="14">
        <f t="shared" si="3"/>
        <v>47614</v>
      </c>
      <c r="G10" s="14">
        <f t="shared" si="3"/>
        <v>63062</v>
      </c>
      <c r="H10" s="14">
        <f t="shared" si="3"/>
        <v>29936</v>
      </c>
      <c r="I10" s="14">
        <f t="shared" si="3"/>
        <v>28769</v>
      </c>
      <c r="J10" s="12">
        <f t="shared" si="2"/>
        <v>381003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218794</v>
      </c>
      <c r="C12" s="14">
        <f aca="true" t="shared" si="4" ref="C12:I12">C13+C14+C15</f>
        <v>162018</v>
      </c>
      <c r="D12" s="14">
        <f t="shared" si="4"/>
        <v>281400</v>
      </c>
      <c r="E12" s="14">
        <f t="shared" si="4"/>
        <v>319742</v>
      </c>
      <c r="F12" s="14">
        <f t="shared" si="4"/>
        <v>175437</v>
      </c>
      <c r="G12" s="14">
        <f t="shared" si="4"/>
        <v>331942</v>
      </c>
      <c r="H12" s="14">
        <f t="shared" si="4"/>
        <v>167886</v>
      </c>
      <c r="I12" s="14">
        <f t="shared" si="4"/>
        <v>111123</v>
      </c>
      <c r="J12" s="12">
        <f t="shared" si="2"/>
        <v>1768342</v>
      </c>
    </row>
    <row r="13" spans="1:10" ht="15.75">
      <c r="A13" s="15" t="s">
        <v>27</v>
      </c>
      <c r="B13" s="14">
        <v>109929</v>
      </c>
      <c r="C13" s="14">
        <v>84626</v>
      </c>
      <c r="D13" s="14">
        <v>143049</v>
      </c>
      <c r="E13" s="14">
        <v>164638</v>
      </c>
      <c r="F13" s="14">
        <v>93971</v>
      </c>
      <c r="G13" s="14">
        <v>173297</v>
      </c>
      <c r="H13" s="14">
        <v>86791</v>
      </c>
      <c r="I13" s="14">
        <v>56155</v>
      </c>
      <c r="J13" s="12">
        <f t="shared" si="2"/>
        <v>912456</v>
      </c>
    </row>
    <row r="14" spans="1:10" ht="15.75">
      <c r="A14" s="15" t="s">
        <v>28</v>
      </c>
      <c r="B14" s="14">
        <v>92115</v>
      </c>
      <c r="C14" s="14">
        <v>64524</v>
      </c>
      <c r="D14" s="14">
        <v>119398</v>
      </c>
      <c r="E14" s="14">
        <v>132116</v>
      </c>
      <c r="F14" s="14">
        <v>69224</v>
      </c>
      <c r="G14" s="14">
        <v>136274</v>
      </c>
      <c r="H14" s="14">
        <v>69742</v>
      </c>
      <c r="I14" s="14">
        <v>48547</v>
      </c>
      <c r="J14" s="12">
        <f t="shared" si="2"/>
        <v>731940</v>
      </c>
    </row>
    <row r="15" spans="1:10" ht="15.75">
      <c r="A15" s="15" t="s">
        <v>29</v>
      </c>
      <c r="B15" s="14">
        <v>16750</v>
      </c>
      <c r="C15" s="14">
        <v>12868</v>
      </c>
      <c r="D15" s="14">
        <v>18953</v>
      </c>
      <c r="E15" s="14">
        <v>22988</v>
      </c>
      <c r="F15" s="14">
        <v>12242</v>
      </c>
      <c r="G15" s="14">
        <v>22371</v>
      </c>
      <c r="H15" s="14">
        <v>11353</v>
      </c>
      <c r="I15" s="14">
        <v>6421</v>
      </c>
      <c r="J15" s="12">
        <f t="shared" si="2"/>
        <v>123946</v>
      </c>
    </row>
    <row r="16" spans="1:10" ht="15.75">
      <c r="A16" s="17" t="s">
        <v>30</v>
      </c>
      <c r="B16" s="18">
        <f>B17+B18+B19</f>
        <v>148366</v>
      </c>
      <c r="C16" s="18">
        <f aca="true" t="shared" si="5" ref="C16:I16">C17+C18+C19</f>
        <v>98228</v>
      </c>
      <c r="D16" s="18">
        <f t="shared" si="5"/>
        <v>121321</v>
      </c>
      <c r="E16" s="18">
        <f t="shared" si="5"/>
        <v>168743</v>
      </c>
      <c r="F16" s="18">
        <f t="shared" si="5"/>
        <v>111843</v>
      </c>
      <c r="G16" s="18">
        <f t="shared" si="5"/>
        <v>201329</v>
      </c>
      <c r="H16" s="18">
        <f t="shared" si="5"/>
        <v>125522</v>
      </c>
      <c r="I16" s="18">
        <f t="shared" si="5"/>
        <v>71426</v>
      </c>
      <c r="J16" s="12">
        <f aca="true" t="shared" si="6" ref="J16:J22">SUM(B16:I16)</f>
        <v>1046778</v>
      </c>
    </row>
    <row r="17" spans="1:10" ht="18.75" customHeight="1">
      <c r="A17" s="13" t="s">
        <v>31</v>
      </c>
      <c r="B17" s="14">
        <v>85029</v>
      </c>
      <c r="C17" s="14">
        <v>61195</v>
      </c>
      <c r="D17" s="14">
        <v>79060</v>
      </c>
      <c r="E17" s="14">
        <v>107266</v>
      </c>
      <c r="F17" s="14">
        <v>70140</v>
      </c>
      <c r="G17" s="14">
        <v>123233</v>
      </c>
      <c r="H17" s="14">
        <v>73250</v>
      </c>
      <c r="I17" s="14">
        <v>41523</v>
      </c>
      <c r="J17" s="12">
        <f t="shared" si="6"/>
        <v>640696</v>
      </c>
    </row>
    <row r="18" spans="1:10" ht="18.75" customHeight="1">
      <c r="A18" s="13" t="s">
        <v>32</v>
      </c>
      <c r="B18" s="14">
        <v>52964</v>
      </c>
      <c r="C18" s="14">
        <v>29956</v>
      </c>
      <c r="D18" s="14">
        <v>34624</v>
      </c>
      <c r="E18" s="14">
        <v>50101</v>
      </c>
      <c r="F18" s="14">
        <v>35038</v>
      </c>
      <c r="G18" s="14">
        <v>65968</v>
      </c>
      <c r="H18" s="14">
        <v>45115</v>
      </c>
      <c r="I18" s="14">
        <v>26259</v>
      </c>
      <c r="J18" s="12">
        <f t="shared" si="6"/>
        <v>340025</v>
      </c>
    </row>
    <row r="19" spans="1:10" ht="18.75" customHeight="1">
      <c r="A19" s="13" t="s">
        <v>33</v>
      </c>
      <c r="B19" s="14">
        <v>10373</v>
      </c>
      <c r="C19" s="14">
        <v>7077</v>
      </c>
      <c r="D19" s="14">
        <v>7637</v>
      </c>
      <c r="E19" s="14">
        <v>11376</v>
      </c>
      <c r="F19" s="14">
        <v>6665</v>
      </c>
      <c r="G19" s="14">
        <v>12128</v>
      </c>
      <c r="H19" s="14">
        <v>7157</v>
      </c>
      <c r="I19" s="14">
        <v>3644</v>
      </c>
      <c r="J19" s="12">
        <f t="shared" si="6"/>
        <v>66057</v>
      </c>
    </row>
    <row r="20" spans="1:10" ht="18.75" customHeight="1">
      <c r="A20" s="17" t="s">
        <v>34</v>
      </c>
      <c r="B20" s="14">
        <f>B21+B22</f>
        <v>52939</v>
      </c>
      <c r="C20" s="14">
        <f aca="true" t="shared" si="7" ref="C20:I20">C21+C22</f>
        <v>44013</v>
      </c>
      <c r="D20" s="14">
        <f t="shared" si="7"/>
        <v>67279</v>
      </c>
      <c r="E20" s="14">
        <f t="shared" si="7"/>
        <v>88081</v>
      </c>
      <c r="F20" s="14">
        <f t="shared" si="7"/>
        <v>48257</v>
      </c>
      <c r="G20" s="14">
        <f t="shared" si="7"/>
        <v>69979</v>
      </c>
      <c r="H20" s="14">
        <f t="shared" si="7"/>
        <v>30663</v>
      </c>
      <c r="I20" s="14">
        <f t="shared" si="7"/>
        <v>15509</v>
      </c>
      <c r="J20" s="12">
        <f t="shared" si="6"/>
        <v>416720</v>
      </c>
    </row>
    <row r="21" spans="1:10" ht="18.75" customHeight="1">
      <c r="A21" s="13" t="s">
        <v>35</v>
      </c>
      <c r="B21" s="14">
        <v>33881</v>
      </c>
      <c r="C21" s="14">
        <v>28168</v>
      </c>
      <c r="D21" s="14">
        <v>43059</v>
      </c>
      <c r="E21" s="14">
        <v>56372</v>
      </c>
      <c r="F21" s="14">
        <v>30884</v>
      </c>
      <c r="G21" s="14">
        <v>44787</v>
      </c>
      <c r="H21" s="14">
        <v>19624</v>
      </c>
      <c r="I21" s="14">
        <v>9926</v>
      </c>
      <c r="J21" s="12">
        <f t="shared" si="6"/>
        <v>266701</v>
      </c>
    </row>
    <row r="22" spans="1:10" ht="18.75" customHeight="1">
      <c r="A22" s="13" t="s">
        <v>36</v>
      </c>
      <c r="B22" s="14">
        <v>19058</v>
      </c>
      <c r="C22" s="14">
        <v>15845</v>
      </c>
      <c r="D22" s="14">
        <v>24220</v>
      </c>
      <c r="E22" s="14">
        <v>31709</v>
      </c>
      <c r="F22" s="14">
        <v>17373</v>
      </c>
      <c r="G22" s="14">
        <v>25192</v>
      </c>
      <c r="H22" s="14">
        <v>11039</v>
      </c>
      <c r="I22" s="14">
        <v>5583</v>
      </c>
      <c r="J22" s="12">
        <f t="shared" si="6"/>
        <v>150019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0.9677974261882413</v>
      </c>
      <c r="C28" s="23">
        <f aca="true" t="shared" si="8" ref="C28:I28">(((+C$8+C$16)*C$25)+(C$20*C$26))/C$7</f>
        <v>0.9694687483647634</v>
      </c>
      <c r="D28" s="23">
        <f t="shared" si="8"/>
        <v>0.9750828436640567</v>
      </c>
      <c r="E28" s="23">
        <f t="shared" si="8"/>
        <v>0.9723080806609271</v>
      </c>
      <c r="F28" s="23">
        <f t="shared" si="8"/>
        <v>0.9688783150768235</v>
      </c>
      <c r="G28" s="23">
        <f t="shared" si="8"/>
        <v>0.972263063099569</v>
      </c>
      <c r="H28" s="23">
        <f t="shared" si="8"/>
        <v>0.9289219851584855</v>
      </c>
      <c r="I28" s="23">
        <f t="shared" si="8"/>
        <v>0.983458437046736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1.5140222935288847</v>
      </c>
      <c r="C31" s="26">
        <f aca="true" t="shared" si="9" ref="C31:I31">C28*C30</f>
        <v>1.491236828734679</v>
      </c>
      <c r="D31" s="26">
        <f t="shared" si="9"/>
        <v>1.5152787390539442</v>
      </c>
      <c r="E31" s="26">
        <f t="shared" si="9"/>
        <v>1.510188910882552</v>
      </c>
      <c r="F31" s="26">
        <f t="shared" si="9"/>
        <v>1.4645564610701265</v>
      </c>
      <c r="G31" s="26">
        <f t="shared" si="9"/>
        <v>1.5404535971749571</v>
      </c>
      <c r="H31" s="26">
        <f t="shared" si="9"/>
        <v>1.6865507562537463</v>
      </c>
      <c r="I31" s="26">
        <f t="shared" si="9"/>
        <v>1.8887319283482564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709713.09</v>
      </c>
      <c r="C37" s="29">
        <f aca="true" t="shared" si="12" ref="C37:I37">+C38+C39</f>
        <v>518665.59</v>
      </c>
      <c r="D37" s="29">
        <f t="shared" si="12"/>
        <v>799462.58</v>
      </c>
      <c r="E37" s="29">
        <f t="shared" si="12"/>
        <v>964068.36</v>
      </c>
      <c r="F37" s="29">
        <f t="shared" si="12"/>
        <v>561146.27</v>
      </c>
      <c r="G37" s="29">
        <f t="shared" si="12"/>
        <v>1026422.72</v>
      </c>
      <c r="H37" s="29">
        <f t="shared" si="12"/>
        <v>597050.77</v>
      </c>
      <c r="I37" s="29">
        <f t="shared" si="12"/>
        <v>428415.4</v>
      </c>
      <c r="J37" s="29">
        <f t="shared" si="11"/>
        <v>5604944.779999999</v>
      </c>
      <c r="L37" s="43"/>
      <c r="M37" s="43"/>
    </row>
    <row r="38" spans="1:10" ht="15.75">
      <c r="A38" s="17" t="s">
        <v>74</v>
      </c>
      <c r="B38" s="30">
        <f>ROUND(+B7*B31,2)</f>
        <v>709713.09</v>
      </c>
      <c r="C38" s="30">
        <f aca="true" t="shared" si="13" ref="C38:I38">ROUND(+C7*C31,2)</f>
        <v>518665.59</v>
      </c>
      <c r="D38" s="30">
        <f t="shared" si="13"/>
        <v>799462.58</v>
      </c>
      <c r="E38" s="30">
        <f t="shared" si="13"/>
        <v>964068.36</v>
      </c>
      <c r="F38" s="30">
        <f t="shared" si="13"/>
        <v>561146.27</v>
      </c>
      <c r="G38" s="30">
        <f t="shared" si="13"/>
        <v>1026422.72</v>
      </c>
      <c r="H38" s="30">
        <f t="shared" si="13"/>
        <v>597050.77</v>
      </c>
      <c r="I38" s="30">
        <f t="shared" si="13"/>
        <v>428415.4</v>
      </c>
      <c r="J38" s="30">
        <f>SUM(B38:I38)</f>
        <v>5604944.779999999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-170755.21</v>
      </c>
      <c r="C41" s="31">
        <f t="shared" si="15"/>
        <v>-157360.07</v>
      </c>
      <c r="D41" s="31">
        <f t="shared" si="15"/>
        <v>-186903</v>
      </c>
      <c r="E41" s="31">
        <f t="shared" si="15"/>
        <v>-214673.54</v>
      </c>
      <c r="F41" s="31">
        <f t="shared" si="15"/>
        <v>-150743.86</v>
      </c>
      <c r="G41" s="31">
        <f t="shared" si="15"/>
        <v>-238010.6</v>
      </c>
      <c r="H41" s="31">
        <f t="shared" si="15"/>
        <v>-121165.27</v>
      </c>
      <c r="I41" s="31">
        <f t="shared" si="15"/>
        <v>-96193.43</v>
      </c>
      <c r="J41" s="31">
        <f t="shared" si="15"/>
        <v>-1335804.98</v>
      </c>
      <c r="L41" s="43"/>
    </row>
    <row r="42" spans="1:12" ht="15.75">
      <c r="A42" s="17" t="s">
        <v>44</v>
      </c>
      <c r="B42" s="32">
        <f>B43+B44</f>
        <v>-145983</v>
      </c>
      <c r="C42" s="32">
        <f aca="true" t="shared" si="16" ref="C42:I42">C43+C44</f>
        <v>-130650</v>
      </c>
      <c r="D42" s="32">
        <f t="shared" si="16"/>
        <v>-172803</v>
      </c>
      <c r="E42" s="32">
        <f t="shared" si="16"/>
        <v>-185430</v>
      </c>
      <c r="F42" s="32">
        <f t="shared" si="16"/>
        <v>-142842</v>
      </c>
      <c r="G42" s="32">
        <f t="shared" si="16"/>
        <v>-189186</v>
      </c>
      <c r="H42" s="32">
        <f t="shared" si="16"/>
        <v>-89808</v>
      </c>
      <c r="I42" s="32">
        <f t="shared" si="16"/>
        <v>-86307</v>
      </c>
      <c r="J42" s="31">
        <f t="shared" si="11"/>
        <v>-1143009</v>
      </c>
      <c r="L42" s="43"/>
    </row>
    <row r="43" spans="1:12" ht="15.75">
      <c r="A43" s="13" t="s">
        <v>69</v>
      </c>
      <c r="B43" s="20">
        <f aca="true" t="shared" si="17" ref="B43:I43">ROUND(-B9*$D$3,2)</f>
        <v>-145983</v>
      </c>
      <c r="C43" s="20">
        <f t="shared" si="17"/>
        <v>-130650</v>
      </c>
      <c r="D43" s="20">
        <f t="shared" si="17"/>
        <v>-172803</v>
      </c>
      <c r="E43" s="20">
        <f t="shared" si="17"/>
        <v>-185430</v>
      </c>
      <c r="F43" s="20">
        <f t="shared" si="17"/>
        <v>-142842</v>
      </c>
      <c r="G43" s="20">
        <f t="shared" si="17"/>
        <v>-189186</v>
      </c>
      <c r="H43" s="20">
        <f t="shared" si="17"/>
        <v>-89808</v>
      </c>
      <c r="I43" s="20">
        <f t="shared" si="17"/>
        <v>-86307</v>
      </c>
      <c r="J43" s="57">
        <f t="shared" si="11"/>
        <v>-1143009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-24772.21</v>
      </c>
      <c r="C45" s="32">
        <f t="shared" si="19"/>
        <v>-26710.07</v>
      </c>
      <c r="D45" s="32">
        <f t="shared" si="19"/>
        <v>-14100</v>
      </c>
      <c r="E45" s="32">
        <f t="shared" si="19"/>
        <v>-29243.54</v>
      </c>
      <c r="F45" s="32">
        <f t="shared" si="19"/>
        <v>-7901.86</v>
      </c>
      <c r="G45" s="32">
        <f t="shared" si="19"/>
        <v>-48824.6</v>
      </c>
      <c r="H45" s="32">
        <f t="shared" si="19"/>
        <v>-31357.27</v>
      </c>
      <c r="I45" s="32">
        <f t="shared" si="19"/>
        <v>-9886.43</v>
      </c>
      <c r="J45" s="32">
        <f t="shared" si="19"/>
        <v>-192795.97999999998</v>
      </c>
      <c r="L45" s="50"/>
    </row>
    <row r="46" spans="1:10" ht="15.75">
      <c r="A46" s="13" t="s">
        <v>62</v>
      </c>
      <c r="B46" s="27">
        <v>-24772.21</v>
      </c>
      <c r="C46" s="27">
        <v>-26710.07</v>
      </c>
      <c r="D46" s="27">
        <v>-14100</v>
      </c>
      <c r="E46" s="27">
        <v>-29243.54</v>
      </c>
      <c r="F46" s="27">
        <v>-7901.86</v>
      </c>
      <c r="G46" s="27">
        <v>-48824.6</v>
      </c>
      <c r="H46" s="27">
        <v>-31357.27</v>
      </c>
      <c r="I46" s="27">
        <v>-9886.43</v>
      </c>
      <c r="J46" s="27">
        <f t="shared" si="11"/>
        <v>-192795.97999999998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538957.88</v>
      </c>
      <c r="C53" s="35">
        <f t="shared" si="20"/>
        <v>361305.52</v>
      </c>
      <c r="D53" s="35">
        <f t="shared" si="20"/>
        <v>612559.58</v>
      </c>
      <c r="E53" s="35">
        <f t="shared" si="20"/>
        <v>749394.82</v>
      </c>
      <c r="F53" s="35">
        <f t="shared" si="20"/>
        <v>410402.41000000003</v>
      </c>
      <c r="G53" s="35">
        <f t="shared" si="20"/>
        <v>788412.12</v>
      </c>
      <c r="H53" s="35">
        <f t="shared" si="20"/>
        <v>475885.5</v>
      </c>
      <c r="I53" s="35">
        <f t="shared" si="20"/>
        <v>332221.97000000003</v>
      </c>
      <c r="J53" s="35">
        <f>SUM(B53:I53)</f>
        <v>4269139.8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4269139.8100000005</v>
      </c>
      <c r="L56" s="43"/>
    </row>
    <row r="57" spans="1:10" ht="17.25" customHeight="1">
      <c r="A57" s="17" t="s">
        <v>48</v>
      </c>
      <c r="B57" s="45">
        <v>56001.36</v>
      </c>
      <c r="C57" s="45">
        <v>49995.38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105996.73999999999</v>
      </c>
    </row>
    <row r="58" spans="1:10" ht="17.25" customHeight="1">
      <c r="A58" s="17" t="s">
        <v>54</v>
      </c>
      <c r="B58" s="45">
        <v>99990.23</v>
      </c>
      <c r="C58" s="45">
        <v>73659.93</v>
      </c>
      <c r="D58" s="44">
        <v>0</v>
      </c>
      <c r="E58" s="32">
        <v>-119311.31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54338.84999999998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-106477.84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-106477.84</v>
      </c>
    </row>
    <row r="60" spans="1:10" ht="17.25" customHeight="1">
      <c r="A60" s="17" t="s">
        <v>56</v>
      </c>
      <c r="B60" s="44">
        <v>0</v>
      </c>
      <c r="C60" s="44">
        <v>0</v>
      </c>
      <c r="D60" s="32">
        <v>-48482.05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2">
        <f t="shared" si="21"/>
        <v>-48482.05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6940.08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6940.08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25813.21</v>
      </c>
      <c r="E62" s="44">
        <v>0</v>
      </c>
      <c r="F62" s="45">
        <v>27566.95</v>
      </c>
      <c r="G62" s="44">
        <v>0</v>
      </c>
      <c r="H62" s="44">
        <v>0</v>
      </c>
      <c r="I62" s="44">
        <v>0</v>
      </c>
      <c r="J62" s="35">
        <f t="shared" si="21"/>
        <v>53380.16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32">
        <v>-115266.34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1"/>
        <v>-115266.34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32">
        <v>-23184.23</v>
      </c>
      <c r="F64" s="44">
        <v>0</v>
      </c>
      <c r="G64" s="44">
        <v>0</v>
      </c>
      <c r="H64" s="44">
        <v>0</v>
      </c>
      <c r="I64" s="44">
        <v>0</v>
      </c>
      <c r="J64" s="32">
        <f t="shared" si="21"/>
        <v>-23184.23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-3806.55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-3806.55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36101.54</v>
      </c>
      <c r="G66" s="44">
        <v>0</v>
      </c>
      <c r="H66" s="44">
        <v>0</v>
      </c>
      <c r="I66" s="44">
        <v>0</v>
      </c>
      <c r="J66" s="35">
        <f t="shared" si="21"/>
        <v>36101.54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-148448.76</v>
      </c>
      <c r="H67" s="32">
        <v>-48287.93</v>
      </c>
      <c r="I67" s="44">
        <v>0</v>
      </c>
      <c r="J67" s="32">
        <f t="shared" si="21"/>
        <v>-196736.69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82732.92</v>
      </c>
      <c r="H68" s="44">
        <v>0</v>
      </c>
      <c r="I68" s="44">
        <v>0</v>
      </c>
      <c r="J68" s="35">
        <f t="shared" si="21"/>
        <v>82732.92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116121.75</v>
      </c>
      <c r="J69" s="32">
        <f t="shared" si="21"/>
        <v>116121.75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31429.09</v>
      </c>
      <c r="J70" s="35">
        <f t="shared" si="21"/>
        <v>31429.09</v>
      </c>
    </row>
    <row r="71" spans="1:10" ht="17.25" customHeight="1">
      <c r="A71" s="41" t="s">
        <v>67</v>
      </c>
      <c r="B71" s="39">
        <v>382966.29</v>
      </c>
      <c r="C71" s="39">
        <v>237650.21</v>
      </c>
      <c r="D71" s="39">
        <v>734766.18</v>
      </c>
      <c r="E71" s="39">
        <v>1010963.26</v>
      </c>
      <c r="F71" s="39">
        <v>346733.93</v>
      </c>
      <c r="G71" s="39">
        <v>854127.95</v>
      </c>
      <c r="H71" s="39">
        <v>524173.43</v>
      </c>
      <c r="I71" s="39">
        <v>184671.13</v>
      </c>
      <c r="J71" s="39">
        <f>SUM(B71:I71)</f>
        <v>4276052.380000001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1.6131954274595646</v>
      </c>
      <c r="C75" s="55">
        <v>1.57712194637318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1.492924300830466</v>
      </c>
      <c r="C76" s="55">
        <v>1.4609893865173782</v>
      </c>
      <c r="D76" s="55"/>
      <c r="E76" s="55">
        <v>1.5405950106251898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1.4193488921518795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1.4893075301568435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1.8146630472908056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1.7009841966637402</v>
      </c>
      <c r="E80" s="55">
        <v>0</v>
      </c>
      <c r="F80" s="55">
        <v>1.5152258389698232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1.4882011227281653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1.485298972282778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1.4721718678292794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1.4548676965741947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1.4811707781555483</v>
      </c>
      <c r="H85" s="55">
        <v>1.686550746171686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1.6223289164290258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1.8471316415824937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1.913406425149953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2014-01-02T11:29:09Z</dcterms:modified>
  <cp:category/>
  <cp:version/>
  <cp:contentType/>
  <cp:contentStatus/>
</cp:coreProperties>
</file>