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<sst xmlns="http://schemas.openxmlformats.org/spreadsheetml/2006/main" count="95" uniqueCount="95">
  <si>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</si>
  <si>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</si>
  <si>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</si>
  <si>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</si>
  <si>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</si>
  <si>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</si>
  <si>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</si>
  <si>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</si>
  <si>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</si>
  <si>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</si>
  <si>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</si>
  <si>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</si>
  <si>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</si>
  <si>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</si>
  <si>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</si>
  <si>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</si>
  <si>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</si>
  <si>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</si>
  <si>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</si>
  <si>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</si>
  <si>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</si>
  <si>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</si>
  <si>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</si>
  <si>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</si>
  <si>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</si>
  <si>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</si>
  <si>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</si>
  <si>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</si>
  <si>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</si>
  <si>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</si>
  <si>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</si>
  <si>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</si>
  <si>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</si>
  <si>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</si>
  <si>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</si>
  <si>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</si>
  <si>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</si>
  <si>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</si>
  <si>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</si>
  <si>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</si>
  <si>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</si>
  <si>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</si>
  <si>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</si>
  <si>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</si>
  <si>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</si>
  <si>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</si>
  <si>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</si>
  <si>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</si>
  <si>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</si>
  <si>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</si>
  <si>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</si>
  <si>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</si>
  <si>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</si>
  <si>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</si>
  <si>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</si>
  <si>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</si>
  <si>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</si>
  <si>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</si>
  <si>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</si>
  <si>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</si>
  <si>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</si>
  <si>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</si>
  <si>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</si>
  <si>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</si>
  <si>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</si>
  <si>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</si>
  <si>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</si>
  <si>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</si>
  <si>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</si>
  <si>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</si>
  <si>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</si>
  <si>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</si>
  <si>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</si>
  <si>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</si>
  <si>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</si>
  <si>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</si>
  <si>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</si>
  <si>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</si>
  <si>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</si>
  <si>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</si>
  <si>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</si>
  <si>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</si>
  <si>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</si>
  <si>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</si>
  <si>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</si>
  <si>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</si>
  <si>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</si>
  <si>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</si>
  <si>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</si>
  <si>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</si>
  <si>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</si>
  <si>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</si>
  <si>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22/12/13 - VENCIMENTO 30/12/13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</si>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</sst>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45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9" sqref="B99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B8+B16+B20</f>
        <v>273913</v>
      </c>
      <c r="C7" s="10">
        <f aca="true" t="shared" si="0" ref="C7:I7">C8+C16+C20</f>
        <v>201655</v>
      </c>
      <c r="D7" s="10">
        <f t="shared" si="0"/>
        <v>316429</v>
      </c>
      <c r="E7" s="10">
        <f t="shared" si="0"/>
        <v>389650</v>
      </c>
      <c r="F7" s="10">
        <f t="shared" si="0"/>
        <v>223476</v>
      </c>
      <c r="G7" s="10">
        <f t="shared" si="0"/>
        <v>410411</v>
      </c>
      <c r="H7" s="10">
        <f t="shared" si="0"/>
        <v>250351</v>
      </c>
      <c r="I7" s="10">
        <f t="shared" si="0"/>
        <v>123359</v>
      </c>
      <c r="J7" s="10">
        <f>+J8+J16+J20</f>
        <v>2189244</v>
      </c>
      <c r="L7" s="42"/>
    </row>
    <row r="8" spans="1:10" ht="15.75">
      <c r="A8" s="11" t="s">
        <v>22</v>
      </c>
      <c r="B8" s="12">
        <f>+B9+B12</f>
        <v>157498</v>
      </c>
      <c r="C8" s="12">
        <f>+C9+C12</f>
        <v>121093</v>
      </c>
      <c r="D8" s="12">
        <f aca="true" t="shared" si="1" ref="D8:I8">+D9+D12</f>
        <v>200110</v>
      </c>
      <c r="E8" s="12">
        <f t="shared" si="1"/>
        <v>229713</v>
      </c>
      <c r="F8" s="12">
        <f t="shared" si="1"/>
        <v>133576</v>
      </c>
      <c r="G8" s="12">
        <f t="shared" si="1"/>
        <v>238165</v>
      </c>
      <c r="H8" s="12">
        <f t="shared" si="1"/>
        <v>139881</v>
      </c>
      <c r="I8" s="12">
        <f t="shared" si="1"/>
        <v>76680</v>
      </c>
      <c r="J8" s="12">
        <f>SUM(B8:I8)</f>
        <v>1296716</v>
      </c>
    </row>
    <row r="9" spans="1:10" ht="15.75">
      <c r="A9" s="13" t="s">
        <v>23</v>
      </c>
      <c r="B9" s="14">
        <v>35441</v>
      </c>
      <c r="C9" s="14">
        <v>33064</v>
      </c>
      <c r="D9" s="14">
        <v>43888</v>
      </c>
      <c r="E9" s="14">
        <v>48883</v>
      </c>
      <c r="F9" s="14">
        <v>35593</v>
      </c>
      <c r="G9" s="14">
        <v>47468</v>
      </c>
      <c r="H9" s="14">
        <v>25715</v>
      </c>
      <c r="I9" s="14">
        <v>18244</v>
      </c>
      <c r="J9" s="12">
        <f aca="true" t="shared" si="2" ref="J9:J15">SUM(B9:I9)</f>
        <v>288296</v>
      </c>
    </row>
    <row r="10" spans="1:10" ht="15.75">
      <c r="A10" s="15" t="s">
        <v>24</v>
      </c>
      <c r="B10" s="14">
        <f>+B9-B11</f>
        <v>35441</v>
      </c>
      <c r="C10" s="14">
        <f aca="true" t="shared" si="3" ref="C10:I10">+C9-C11</f>
        <v>33064</v>
      </c>
      <c r="D10" s="14">
        <f t="shared" si="3"/>
        <v>43888</v>
      </c>
      <c r="E10" s="14">
        <f t="shared" si="3"/>
        <v>48883</v>
      </c>
      <c r="F10" s="14">
        <f t="shared" si="3"/>
        <v>35593</v>
      </c>
      <c r="G10" s="14">
        <f t="shared" si="3"/>
        <v>47468</v>
      </c>
      <c r="H10" s="14">
        <f t="shared" si="3"/>
        <v>25715</v>
      </c>
      <c r="I10" s="14">
        <f t="shared" si="3"/>
        <v>18244</v>
      </c>
      <c r="J10" s="12">
        <f t="shared" si="2"/>
        <v>288296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122057</v>
      </c>
      <c r="C12" s="14">
        <f aca="true" t="shared" si="4" ref="C12:I12">C13+C14+C15</f>
        <v>88029</v>
      </c>
      <c r="D12" s="14">
        <f t="shared" si="4"/>
        <v>156222</v>
      </c>
      <c r="E12" s="14">
        <f t="shared" si="4"/>
        <v>180830</v>
      </c>
      <c r="F12" s="14">
        <f t="shared" si="4"/>
        <v>97983</v>
      </c>
      <c r="G12" s="14">
        <f t="shared" si="4"/>
        <v>190697</v>
      </c>
      <c r="H12" s="14">
        <f t="shared" si="4"/>
        <v>114166</v>
      </c>
      <c r="I12" s="14">
        <f t="shared" si="4"/>
        <v>58436</v>
      </c>
      <c r="J12" s="12">
        <f t="shared" si="2"/>
        <v>1008420</v>
      </c>
    </row>
    <row r="13" spans="1:10" ht="15.75">
      <c r="A13" s="15" t="s">
        <v>27</v>
      </c>
      <c r="B13" s="14">
        <v>60093</v>
      </c>
      <c r="C13" s="14">
        <v>45594</v>
      </c>
      <c r="D13" s="14">
        <v>79005</v>
      </c>
      <c r="E13" s="14">
        <v>92108</v>
      </c>
      <c r="F13" s="14">
        <v>50276</v>
      </c>
      <c r="G13" s="14">
        <v>95724</v>
      </c>
      <c r="H13" s="14">
        <v>55764</v>
      </c>
      <c r="I13" s="14">
        <v>27320</v>
      </c>
      <c r="J13" s="12">
        <f t="shared" si="2"/>
        <v>505884</v>
      </c>
    </row>
    <row r="14" spans="1:10" ht="15.75">
      <c r="A14" s="15" t="s">
        <v>28</v>
      </c>
      <c r="B14" s="14">
        <v>52154</v>
      </c>
      <c r="C14" s="14">
        <v>34764</v>
      </c>
      <c r="D14" s="14">
        <v>65975</v>
      </c>
      <c r="E14" s="14">
        <v>74106</v>
      </c>
      <c r="F14" s="14">
        <v>39938</v>
      </c>
      <c r="G14" s="14">
        <v>81089</v>
      </c>
      <c r="H14" s="14">
        <v>50519</v>
      </c>
      <c r="I14" s="14">
        <v>27471</v>
      </c>
      <c r="J14" s="12">
        <f t="shared" si="2"/>
        <v>426016</v>
      </c>
    </row>
    <row r="15" spans="1:10" ht="15.75">
      <c r="A15" s="15" t="s">
        <v>29</v>
      </c>
      <c r="B15" s="14">
        <v>9810</v>
      </c>
      <c r="C15" s="14">
        <v>7671</v>
      </c>
      <c r="D15" s="14">
        <v>11242</v>
      </c>
      <c r="E15" s="14">
        <v>14616</v>
      </c>
      <c r="F15" s="14">
        <v>7769</v>
      </c>
      <c r="G15" s="14">
        <v>13884</v>
      </c>
      <c r="H15" s="14">
        <v>7883</v>
      </c>
      <c r="I15" s="14">
        <v>3645</v>
      </c>
      <c r="J15" s="12">
        <f t="shared" si="2"/>
        <v>76520</v>
      </c>
    </row>
    <row r="16" spans="1:10" ht="15.75">
      <c r="A16" s="17" t="s">
        <v>30</v>
      </c>
      <c r="B16" s="18">
        <f>B17+B18+B19</f>
        <v>84478</v>
      </c>
      <c r="C16" s="18">
        <f aca="true" t="shared" si="5" ref="C16:I16">C17+C18+C19</f>
        <v>55164</v>
      </c>
      <c r="D16" s="18">
        <f t="shared" si="5"/>
        <v>76386</v>
      </c>
      <c r="E16" s="18">
        <f t="shared" si="5"/>
        <v>106121</v>
      </c>
      <c r="F16" s="18">
        <f t="shared" si="5"/>
        <v>62087</v>
      </c>
      <c r="G16" s="18">
        <f t="shared" si="5"/>
        <v>128505</v>
      </c>
      <c r="H16" s="18">
        <f t="shared" si="5"/>
        <v>89796</v>
      </c>
      <c r="I16" s="18">
        <f t="shared" si="5"/>
        <v>38137</v>
      </c>
      <c r="J16" s="12">
        <f aca="true" t="shared" si="6" ref="J16:J22">SUM(B16:I16)</f>
        <v>640674</v>
      </c>
    </row>
    <row r="17" spans="1:10" ht="18.75" customHeight="1">
      <c r="A17" s="13" t="s">
        <v>31</v>
      </c>
      <c r="B17" s="14">
        <v>50144</v>
      </c>
      <c r="C17" s="14">
        <v>36368</v>
      </c>
      <c r="D17" s="14">
        <v>48732</v>
      </c>
      <c r="E17" s="14">
        <v>67746</v>
      </c>
      <c r="F17" s="14">
        <v>40022</v>
      </c>
      <c r="G17" s="14">
        <v>78687</v>
      </c>
      <c r="H17" s="14">
        <v>52055</v>
      </c>
      <c r="I17" s="14">
        <v>22260</v>
      </c>
      <c r="J17" s="12">
        <f t="shared" si="6"/>
        <v>396014</v>
      </c>
    </row>
    <row r="18" spans="1:10" ht="18.75" customHeight="1">
      <c r="A18" s="13" t="s">
        <v>32</v>
      </c>
      <c r="B18" s="14">
        <v>28902</v>
      </c>
      <c r="C18" s="14">
        <v>15175</v>
      </c>
      <c r="D18" s="14">
        <v>23069</v>
      </c>
      <c r="E18" s="14">
        <v>31429</v>
      </c>
      <c r="F18" s="14">
        <v>18479</v>
      </c>
      <c r="G18" s="14">
        <v>42538</v>
      </c>
      <c r="H18" s="14">
        <v>33087</v>
      </c>
      <c r="I18" s="14">
        <v>14064</v>
      </c>
      <c r="J18" s="12">
        <f t="shared" si="6"/>
        <v>206743</v>
      </c>
    </row>
    <row r="19" spans="1:10" ht="18.75" customHeight="1">
      <c r="A19" s="13" t="s">
        <v>33</v>
      </c>
      <c r="B19" s="14">
        <v>5432</v>
      </c>
      <c r="C19" s="14">
        <v>3621</v>
      </c>
      <c r="D19" s="14">
        <v>4585</v>
      </c>
      <c r="E19" s="14">
        <v>6946</v>
      </c>
      <c r="F19" s="14">
        <v>3586</v>
      </c>
      <c r="G19" s="14">
        <v>7280</v>
      </c>
      <c r="H19" s="14">
        <v>4654</v>
      </c>
      <c r="I19" s="14">
        <v>1813</v>
      </c>
      <c r="J19" s="12">
        <f t="shared" si="6"/>
        <v>37917</v>
      </c>
    </row>
    <row r="20" spans="1:10" ht="18.75" customHeight="1">
      <c r="A20" s="17" t="s">
        <v>34</v>
      </c>
      <c r="B20" s="14">
        <f>B21+B22</f>
        <v>31937</v>
      </c>
      <c r="C20" s="14">
        <f aca="true" t="shared" si="7" ref="C20:I20">C21+C22</f>
        <v>25398</v>
      </c>
      <c r="D20" s="14">
        <f t="shared" si="7"/>
        <v>39933</v>
      </c>
      <c r="E20" s="14">
        <f t="shared" si="7"/>
        <v>53816</v>
      </c>
      <c r="F20" s="14">
        <f t="shared" si="7"/>
        <v>27813</v>
      </c>
      <c r="G20" s="14">
        <f t="shared" si="7"/>
        <v>43741</v>
      </c>
      <c r="H20" s="14">
        <f t="shared" si="7"/>
        <v>20674</v>
      </c>
      <c r="I20" s="14">
        <f t="shared" si="7"/>
        <v>8542</v>
      </c>
      <c r="J20" s="12">
        <f t="shared" si="6"/>
        <v>251854</v>
      </c>
    </row>
    <row r="21" spans="1:10" ht="18.75" customHeight="1">
      <c r="A21" s="13" t="s">
        <v>35</v>
      </c>
      <c r="B21" s="14">
        <v>20440</v>
      </c>
      <c r="C21" s="14">
        <v>16255</v>
      </c>
      <c r="D21" s="14">
        <v>25557</v>
      </c>
      <c r="E21" s="14">
        <v>34442</v>
      </c>
      <c r="F21" s="14">
        <v>17800</v>
      </c>
      <c r="G21" s="14">
        <v>27994</v>
      </c>
      <c r="H21" s="14">
        <v>13231</v>
      </c>
      <c r="I21" s="14">
        <v>5467</v>
      </c>
      <c r="J21" s="12">
        <f t="shared" si="6"/>
        <v>161186</v>
      </c>
    </row>
    <row r="22" spans="1:10" ht="18.75" customHeight="1">
      <c r="A22" s="13" t="s">
        <v>36</v>
      </c>
      <c r="B22" s="14">
        <v>11497</v>
      </c>
      <c r="C22" s="14">
        <v>9143</v>
      </c>
      <c r="D22" s="14">
        <v>14376</v>
      </c>
      <c r="E22" s="14">
        <v>19374</v>
      </c>
      <c r="F22" s="14">
        <v>10013</v>
      </c>
      <c r="G22" s="14">
        <v>15747</v>
      </c>
      <c r="H22" s="14">
        <v>7443</v>
      </c>
      <c r="I22" s="14">
        <v>3075</v>
      </c>
      <c r="J22" s="12">
        <f t="shared" si="6"/>
        <v>90668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0.967301321222432</v>
      </c>
      <c r="C28" s="23">
        <f aca="true" t="shared" si="8" ref="C28:I28">(((+C$8+C$16)*C$25)+(C$20*C$26))/C$7</f>
        <v>0.9695917829957106</v>
      </c>
      <c r="D28" s="23">
        <f t="shared" si="8"/>
        <v>0.9753407298319686</v>
      </c>
      <c r="E28" s="23">
        <f t="shared" si="8"/>
        <v>0.9722805820608238</v>
      </c>
      <c r="F28" s="23">
        <f t="shared" si="8"/>
        <v>0.969246843956398</v>
      </c>
      <c r="G28" s="23">
        <f t="shared" si="8"/>
        <v>0.9718526109192979</v>
      </c>
      <c r="H28" s="23">
        <f t="shared" si="8"/>
        <v>0.9301653422594677</v>
      </c>
      <c r="I28" s="23">
        <f t="shared" si="8"/>
        <v>0.9833419369482568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1.5132461869203726</v>
      </c>
      <c r="C31" s="26">
        <f aca="true" t="shared" si="9" ref="C31:I31">C28*C30</f>
        <v>1.491426080604002</v>
      </c>
      <c r="D31" s="26">
        <f t="shared" si="9"/>
        <v>1.5156794941588794</v>
      </c>
      <c r="E31" s="26">
        <f t="shared" si="9"/>
        <v>1.5101462000568715</v>
      </c>
      <c r="F31" s="26">
        <f t="shared" si="9"/>
        <v>1.4651135293244912</v>
      </c>
      <c r="G31" s="26">
        <f t="shared" si="9"/>
        <v>1.5398032767405356</v>
      </c>
      <c r="H31" s="26">
        <f t="shared" si="9"/>
        <v>1.6888081954062897</v>
      </c>
      <c r="I31" s="26">
        <f t="shared" si="9"/>
        <v>1.8885081899091272</v>
      </c>
      <c r="J31" s="27"/>
    </row>
    <row r="32" spans="1:10" ht="12" customHeight="1">
      <c r="A32" s="17"/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7"/>
    </row>
    <row r="33" spans="1:10" ht="18.75" customHeight="1">
      <c r="A33" s="2" t="s">
        <v>89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414497.8</v>
      </c>
      <c r="C37" s="29">
        <f aca="true" t="shared" si="12" ref="C37:I37">+C38+C39</f>
        <v>300753.53</v>
      </c>
      <c r="D37" s="29">
        <f t="shared" si="12"/>
        <v>479604.95</v>
      </c>
      <c r="E37" s="29">
        <f t="shared" si="12"/>
        <v>588428.47</v>
      </c>
      <c r="F37" s="29">
        <f t="shared" si="12"/>
        <v>327417.71</v>
      </c>
      <c r="G37" s="29">
        <f t="shared" si="12"/>
        <v>631952.2</v>
      </c>
      <c r="H37" s="29">
        <f t="shared" si="12"/>
        <v>422794.82</v>
      </c>
      <c r="I37" s="29">
        <f t="shared" si="12"/>
        <v>232964.48</v>
      </c>
      <c r="J37" s="29">
        <f t="shared" si="11"/>
        <v>3398413.96</v>
      </c>
      <c r="L37" s="43"/>
      <c r="M37" s="43"/>
    </row>
    <row r="38" spans="1:10" ht="15.75">
      <c r="A38" s="17" t="s">
        <v>74</v>
      </c>
      <c r="B38" s="30">
        <f>ROUND(+B7*B31,2)</f>
        <v>414497.8</v>
      </c>
      <c r="C38" s="30">
        <f aca="true" t="shared" si="13" ref="C38:I38">ROUND(+C7*C31,2)</f>
        <v>300753.53</v>
      </c>
      <c r="D38" s="30">
        <f t="shared" si="13"/>
        <v>479604.95</v>
      </c>
      <c r="E38" s="30">
        <f t="shared" si="13"/>
        <v>588428.47</v>
      </c>
      <c r="F38" s="30">
        <f t="shared" si="13"/>
        <v>327417.71</v>
      </c>
      <c r="G38" s="30">
        <f t="shared" si="13"/>
        <v>631952.2</v>
      </c>
      <c r="H38" s="30">
        <f t="shared" si="13"/>
        <v>422794.82</v>
      </c>
      <c r="I38" s="30">
        <f t="shared" si="13"/>
        <v>232964.48</v>
      </c>
      <c r="J38" s="30">
        <f>SUM(B38:I38)</f>
        <v>3398413.96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90</v>
      </c>
      <c r="B41" s="31">
        <f aca="true" t="shared" si="15" ref="B41:J41">+B42+B45+B51</f>
        <v>-106323</v>
      </c>
      <c r="C41" s="31">
        <f t="shared" si="15"/>
        <v>-99192</v>
      </c>
      <c r="D41" s="31">
        <f t="shared" si="15"/>
        <v>-131664</v>
      </c>
      <c r="E41" s="31">
        <f t="shared" si="15"/>
        <v>-146649</v>
      </c>
      <c r="F41" s="31">
        <f t="shared" si="15"/>
        <v>-106779</v>
      </c>
      <c r="G41" s="31">
        <f t="shared" si="15"/>
        <v>-142404</v>
      </c>
      <c r="H41" s="31">
        <f t="shared" si="15"/>
        <v>-77145</v>
      </c>
      <c r="I41" s="31">
        <f t="shared" si="15"/>
        <v>-54732</v>
      </c>
      <c r="J41" s="31">
        <f t="shared" si="15"/>
        <v>-864888</v>
      </c>
      <c r="L41" s="43"/>
    </row>
    <row r="42" spans="1:12" ht="15.75">
      <c r="A42" s="17" t="s">
        <v>44</v>
      </c>
      <c r="B42" s="32">
        <f>B43+B44</f>
        <v>-106323</v>
      </c>
      <c r="C42" s="32">
        <f aca="true" t="shared" si="16" ref="C42:I42">C43+C44</f>
        <v>-99192</v>
      </c>
      <c r="D42" s="32">
        <f t="shared" si="16"/>
        <v>-131664</v>
      </c>
      <c r="E42" s="32">
        <f t="shared" si="16"/>
        <v>-146649</v>
      </c>
      <c r="F42" s="32">
        <f t="shared" si="16"/>
        <v>-106779</v>
      </c>
      <c r="G42" s="32">
        <f t="shared" si="16"/>
        <v>-142404</v>
      </c>
      <c r="H42" s="32">
        <f t="shared" si="16"/>
        <v>-77145</v>
      </c>
      <c r="I42" s="32">
        <f t="shared" si="16"/>
        <v>-54732</v>
      </c>
      <c r="J42" s="31">
        <f t="shared" si="11"/>
        <v>-864888</v>
      </c>
      <c r="L42" s="43"/>
    </row>
    <row r="43" spans="1:12" ht="15.75">
      <c r="A43" s="13" t="s">
        <v>69</v>
      </c>
      <c r="B43" s="20">
        <f aca="true" t="shared" si="17" ref="B43:I43">ROUND(-B9*$D$3,2)</f>
        <v>-106323</v>
      </c>
      <c r="C43" s="20">
        <f t="shared" si="17"/>
        <v>-99192</v>
      </c>
      <c r="D43" s="20">
        <f t="shared" si="17"/>
        <v>-131664</v>
      </c>
      <c r="E43" s="20">
        <f t="shared" si="17"/>
        <v>-146649</v>
      </c>
      <c r="F43" s="20">
        <f t="shared" si="17"/>
        <v>-106779</v>
      </c>
      <c r="G43" s="20">
        <f t="shared" si="17"/>
        <v>-142404</v>
      </c>
      <c r="H43" s="20">
        <f t="shared" si="17"/>
        <v>-77145</v>
      </c>
      <c r="I43" s="20">
        <f t="shared" si="17"/>
        <v>-54732</v>
      </c>
      <c r="J43" s="56">
        <f t="shared" si="11"/>
        <v>-864888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49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308174.8</v>
      </c>
      <c r="C53" s="35">
        <f t="shared" si="20"/>
        <v>201561.53000000003</v>
      </c>
      <c r="D53" s="35">
        <f t="shared" si="20"/>
        <v>347940.95</v>
      </c>
      <c r="E53" s="35">
        <f t="shared" si="20"/>
        <v>441779.47</v>
      </c>
      <c r="F53" s="35">
        <f t="shared" si="20"/>
        <v>220638.71000000002</v>
      </c>
      <c r="G53" s="35">
        <f t="shared" si="20"/>
        <v>489548.19999999995</v>
      </c>
      <c r="H53" s="35">
        <f t="shared" si="20"/>
        <v>345649.82</v>
      </c>
      <c r="I53" s="35">
        <f t="shared" si="20"/>
        <v>178232.48</v>
      </c>
      <c r="J53" s="35">
        <f>SUM(B53:I53)</f>
        <v>2533525.96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2533525.9300000006</v>
      </c>
      <c r="L56" s="43"/>
    </row>
    <row r="57" spans="1:10" ht="17.25" customHeight="1">
      <c r="A57" s="17" t="s">
        <v>48</v>
      </c>
      <c r="B57" s="45">
        <v>56724.17</v>
      </c>
      <c r="C57" s="45">
        <v>53760.44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110484.61</v>
      </c>
    </row>
    <row r="58" spans="1:10" ht="17.25" customHeight="1">
      <c r="A58" s="17" t="s">
        <v>54</v>
      </c>
      <c r="B58" s="45">
        <v>251450.63</v>
      </c>
      <c r="C58" s="45">
        <v>147801.09</v>
      </c>
      <c r="D58" s="44">
        <v>0</v>
      </c>
      <c r="E58" s="45">
        <v>198478.6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597730.32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130051.47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130051.47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144052.22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144052.22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48231.13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48231.13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25606.11</v>
      </c>
      <c r="E62" s="44">
        <v>0</v>
      </c>
      <c r="F62" s="45">
        <v>30259.63</v>
      </c>
      <c r="G62" s="44">
        <v>0</v>
      </c>
      <c r="H62" s="44">
        <v>0</v>
      </c>
      <c r="I62" s="44">
        <v>0</v>
      </c>
      <c r="J62" s="35">
        <f t="shared" si="21"/>
        <v>55865.740000000005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141434.58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141434.58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86533.71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86533.71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15332.58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15332.58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190379.08</v>
      </c>
      <c r="G66" s="44">
        <v>0</v>
      </c>
      <c r="H66" s="44">
        <v>0</v>
      </c>
      <c r="I66" s="44">
        <v>0</v>
      </c>
      <c r="J66" s="35">
        <f t="shared" si="21"/>
        <v>190379.08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282912.49</v>
      </c>
      <c r="H67" s="45">
        <v>345649.82</v>
      </c>
      <c r="I67" s="44">
        <v>0</v>
      </c>
      <c r="J67" s="32">
        <f t="shared" si="21"/>
        <v>628562.31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206635.7</v>
      </c>
      <c r="H68" s="44">
        <v>0</v>
      </c>
      <c r="I68" s="44">
        <v>0</v>
      </c>
      <c r="J68" s="35">
        <f t="shared" si="21"/>
        <v>206635.7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59853.49</v>
      </c>
      <c r="J69" s="32">
        <f t="shared" si="21"/>
        <v>59853.49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118378.99</v>
      </c>
      <c r="J70" s="35">
        <f t="shared" si="21"/>
        <v>118378.99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0"/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4">
        <v>1.6121708325541775</v>
      </c>
      <c r="C75" s="54">
        <v>1.572324174622841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76</v>
      </c>
      <c r="B76" s="54">
        <v>1.4921590103816038</v>
      </c>
      <c r="C76" s="54">
        <v>1.4611748233642887</v>
      </c>
      <c r="D76" s="54"/>
      <c r="E76" s="54">
        <v>1.5416647836066744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77</v>
      </c>
      <c r="B77" s="54">
        <v>0</v>
      </c>
      <c r="C77" s="54">
        <v>0</v>
      </c>
      <c r="D77" s="24">
        <v>1.420111657381838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78</v>
      </c>
      <c r="B78" s="54">
        <v>0</v>
      </c>
      <c r="C78" s="54">
        <v>0</v>
      </c>
      <c r="D78" s="54">
        <v>1.4870386633983488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79</v>
      </c>
      <c r="B79" s="54">
        <v>0</v>
      </c>
      <c r="C79" s="54">
        <v>0</v>
      </c>
      <c r="D79" s="54">
        <v>1.8819040457655107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80</v>
      </c>
      <c r="B80" s="54">
        <v>0</v>
      </c>
      <c r="C80" s="54">
        <v>0</v>
      </c>
      <c r="D80" s="54">
        <v>1.6545094721201867</v>
      </c>
      <c r="E80" s="54">
        <v>0</v>
      </c>
      <c r="F80" s="54">
        <v>1.5289955842391305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81</v>
      </c>
      <c r="B81" s="54">
        <v>0</v>
      </c>
      <c r="C81" s="54">
        <v>0</v>
      </c>
      <c r="D81" s="54">
        <v>0</v>
      </c>
      <c r="E81" s="54">
        <v>1.4882931135962332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82</v>
      </c>
      <c r="B82" s="54">
        <v>0</v>
      </c>
      <c r="C82" s="54">
        <v>0</v>
      </c>
      <c r="D82" s="54">
        <v>0</v>
      </c>
      <c r="E82" s="54">
        <v>1.4850990926456542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83</v>
      </c>
      <c r="B83" s="54">
        <v>0</v>
      </c>
      <c r="C83" s="54">
        <v>0</v>
      </c>
      <c r="D83" s="54">
        <v>0</v>
      </c>
      <c r="E83" s="24">
        <v>1.472129916040654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84</v>
      </c>
      <c r="B84" s="54">
        <v>0</v>
      </c>
      <c r="C84" s="54">
        <v>0</v>
      </c>
      <c r="D84" s="54">
        <v>0</v>
      </c>
      <c r="E84" s="54">
        <v>0</v>
      </c>
      <c r="F84" s="54">
        <v>1.4554210558865366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85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1.480783488324387</v>
      </c>
      <c r="H85" s="54">
        <v>1.6888081932966115</v>
      </c>
      <c r="I85" s="54">
        <v>0</v>
      </c>
      <c r="J85" s="32"/>
    </row>
    <row r="86" spans="1:10" ht="15.75">
      <c r="A86" s="17" t="s">
        <v>86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1.6180836531212626</v>
      </c>
      <c r="H86" s="54">
        <v>0</v>
      </c>
      <c r="I86" s="54">
        <v>0</v>
      </c>
      <c r="J86" s="35"/>
    </row>
    <row r="87" spans="1:10" ht="15.75">
      <c r="A87" s="17" t="s">
        <v>87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1.846912754762069</v>
      </c>
      <c r="J87" s="32"/>
    </row>
    <row r="88" spans="1:10" ht="15.75">
      <c r="A88" s="41" t="s">
        <v>88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1.9111825196021945</v>
      </c>
      <c r="J88" s="39"/>
    </row>
    <row r="89" spans="1:10" ht="32.25" customHeight="1">
      <c r="A89" s="58" t="s">
        <v>93</v>
      </c>
      <c r="B89" s="59"/>
      <c r="C89" s="59"/>
      <c r="D89" s="59"/>
      <c r="E89" s="59"/>
      <c r="F89" s="59"/>
      <c r="G89" s="59"/>
      <c r="H89" s="59"/>
      <c r="I89" s="59"/>
      <c r="J89" s="59"/>
    </row>
    <row r="90" ht="22.5" customHeight="1">
      <c r="A90" s="1" t="s">
        <v>94</v>
      </c>
    </row>
    <row r="92" ht="14.25">
      <c r="B92" s="50"/>
    </row>
    <row r="93" ht="14.25">
      <c r="F93" s="51"/>
    </row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2013-12-30T11:38:50Z</cp:lastPrinted>
  <dcterms:created xsi:type="dcterms:W3CDTF">2012-11-28T17:54:39Z</dcterms:created>
  <dcterms:modified xsi:type="dcterms:W3CDTF">2013-12-30T12:01:17Z</dcterms:modified>
  <cp:category/>
  <cp:version/>
  <cp:contentType/>
  <cp:contentStatus/>
</cp:coreProperties>
</file>