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<sst xmlns="http://schemas.openxmlformats.org/spreadsheetml/2006/main" count="95" uniqueCount="95">
  <si>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</si>
  <si>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</si>
  <si>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</si>
  <si>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</si>
  <si>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</si>
  <si>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</si>
  <si>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</si>
  <si>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</si>
  <si>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</si>
  <si>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</si>
  <si>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</si>
  <si>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</si>
  <si>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</si>
  <si>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</si>
  <si>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</si>
  <si>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</si>
  <si>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</si>
  <si>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</si>
  <si>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</si>
  <si>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</si>
  <si>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</si>
  <si>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</si>
  <si>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</si>
  <si>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</si>
  <si>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</si>
  <si>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</si>
  <si>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</si>
  <si>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</si>
  <si>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</si>
  <si>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</si>
  <si>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</si>
  <si>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</si>
  <si>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</si>
  <si>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</si>
  <si>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</si>
  <si>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</si>
  <si>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</si>
  <si>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</si>
  <si>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</si>
  <si>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</si>
  <si>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</si>
  <si>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</si>
  <si>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</si>
  <si>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</si>
  <si>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</si>
  <si>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</si>
  <si>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</si>
  <si>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</si>
  <si>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</si>
  <si>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</si>
  <si>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</si>
  <si>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</si>
  <si>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</si>
  <si>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</si>
  <si>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</si>
  <si>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</si>
  <si>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</si>
  <si>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</si>
  <si>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</si>
  <si>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</si>
  <si>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</si>
  <si>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</si>
  <si>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</si>
  <si>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</si>
  <si>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</si>
  <si>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</si>
  <si>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</si>
  <si>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</si>
  <si>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</si>
  <si>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</si>
  <si>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</si>
  <si>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</si>
  <si>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</si>
  <si>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</si>
  <si>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</si>
  <si>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</si>
  <si>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</si>
  <si>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</si>
  <si>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</si>
  <si>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</si>
  <si>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</si>
  <si>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</si>
  <si>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</si>
  <si>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</si>
  <si>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</si>
  <si>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</si>
  <si>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</si>
  <si>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</si>
  <si>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</si>
  <si>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</si>
  <si>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13/12/13 - VENCIMENTO 20/12/13</t>
  </si>
  <si>
    <t>7.3. Revisão de Remuneração pelo Transporte Coletivo (1)</t>
  </si>
  <si>
    <t>10. Tarifa de Remuneração Líquida Por Passageiro (2)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</si>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</sst>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5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05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05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533058</v>
      </c>
      <c r="C7" s="10">
        <f aca="true" t="shared" si="0" ref="C7:I7">C8+C16+C20</f>
        <v>406915</v>
      </c>
      <c r="D7" s="10">
        <f t="shared" si="0"/>
        <v>608090</v>
      </c>
      <c r="E7" s="10">
        <f t="shared" si="0"/>
        <v>763516</v>
      </c>
      <c r="F7" s="10">
        <f t="shared" si="0"/>
        <v>468377</v>
      </c>
      <c r="G7" s="10">
        <f t="shared" si="0"/>
        <v>765618</v>
      </c>
      <c r="H7" s="10">
        <f t="shared" si="0"/>
        <v>383627</v>
      </c>
      <c r="I7" s="10">
        <f t="shared" si="0"/>
        <v>265975</v>
      </c>
      <c r="J7" s="10">
        <f>+J8+J16+J20</f>
        <v>4195176</v>
      </c>
      <c r="L7" s="42"/>
    </row>
    <row r="8" spans="1:10" ht="15.75">
      <c r="A8" s="11" t="s">
        <v>22</v>
      </c>
      <c r="B8" s="12">
        <f>+B9+B12</f>
        <v>299767</v>
      </c>
      <c r="C8" s="12">
        <f>+C9+C12</f>
        <v>240572</v>
      </c>
      <c r="D8" s="12">
        <f aca="true" t="shared" si="1" ref="D8:I8">+D9+D12</f>
        <v>387226</v>
      </c>
      <c r="E8" s="12">
        <f t="shared" si="1"/>
        <v>451739</v>
      </c>
      <c r="F8" s="12">
        <f t="shared" si="1"/>
        <v>268708</v>
      </c>
      <c r="G8" s="12">
        <f t="shared" si="1"/>
        <v>447419</v>
      </c>
      <c r="H8" s="12">
        <f t="shared" si="1"/>
        <v>208918</v>
      </c>
      <c r="I8" s="12">
        <f t="shared" si="1"/>
        <v>161717</v>
      </c>
      <c r="J8" s="12">
        <f>SUM(B8:I8)</f>
        <v>2466066</v>
      </c>
    </row>
    <row r="9" spans="1:10" ht="15.75">
      <c r="A9" s="13" t="s">
        <v>23</v>
      </c>
      <c r="B9" s="14">
        <v>38354</v>
      </c>
      <c r="C9" s="14">
        <v>36803</v>
      </c>
      <c r="D9" s="14">
        <v>43103</v>
      </c>
      <c r="E9" s="14">
        <v>48814</v>
      </c>
      <c r="F9" s="14">
        <v>40314</v>
      </c>
      <c r="G9" s="14">
        <v>48367</v>
      </c>
      <c r="H9" s="14">
        <v>21161</v>
      </c>
      <c r="I9" s="14">
        <v>24578</v>
      </c>
      <c r="J9" s="12">
        <f aca="true" t="shared" si="2" ref="J9:J15">SUM(B9:I9)</f>
        <v>301494</v>
      </c>
    </row>
    <row r="10" spans="1:10" ht="15.75">
      <c r="A10" s="15" t="s">
        <v>24</v>
      </c>
      <c r="B10" s="14">
        <f>+B9-B11</f>
        <v>38354</v>
      </c>
      <c r="C10" s="14">
        <f aca="true" t="shared" si="3" ref="C10:I10">+C9-C11</f>
        <v>36803</v>
      </c>
      <c r="D10" s="14">
        <f t="shared" si="3"/>
        <v>43103</v>
      </c>
      <c r="E10" s="14">
        <f t="shared" si="3"/>
        <v>48814</v>
      </c>
      <c r="F10" s="14">
        <f t="shared" si="3"/>
        <v>40314</v>
      </c>
      <c r="G10" s="14">
        <f t="shared" si="3"/>
        <v>48367</v>
      </c>
      <c r="H10" s="14">
        <f t="shared" si="3"/>
        <v>21161</v>
      </c>
      <c r="I10" s="14">
        <f t="shared" si="3"/>
        <v>24578</v>
      </c>
      <c r="J10" s="12">
        <f t="shared" si="2"/>
        <v>301494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261413</v>
      </c>
      <c r="C12" s="14">
        <f aca="true" t="shared" si="4" ref="C12:I12">C13+C14+C15</f>
        <v>203769</v>
      </c>
      <c r="D12" s="14">
        <f t="shared" si="4"/>
        <v>344123</v>
      </c>
      <c r="E12" s="14">
        <f t="shared" si="4"/>
        <v>402925</v>
      </c>
      <c r="F12" s="14">
        <f t="shared" si="4"/>
        <v>228394</v>
      </c>
      <c r="G12" s="14">
        <f t="shared" si="4"/>
        <v>399052</v>
      </c>
      <c r="H12" s="14">
        <f t="shared" si="4"/>
        <v>187757</v>
      </c>
      <c r="I12" s="14">
        <f t="shared" si="4"/>
        <v>137139</v>
      </c>
      <c r="J12" s="12">
        <f t="shared" si="2"/>
        <v>2164572</v>
      </c>
    </row>
    <row r="13" spans="1:10" ht="15.75">
      <c r="A13" s="15" t="s">
        <v>27</v>
      </c>
      <c r="B13" s="14">
        <v>115367</v>
      </c>
      <c r="C13" s="14">
        <v>92797</v>
      </c>
      <c r="D13" s="14">
        <v>155466</v>
      </c>
      <c r="E13" s="14">
        <v>183644</v>
      </c>
      <c r="F13" s="14">
        <v>108531</v>
      </c>
      <c r="G13" s="14">
        <v>185926</v>
      </c>
      <c r="H13" s="14">
        <v>86220</v>
      </c>
      <c r="I13" s="14">
        <v>63198</v>
      </c>
      <c r="J13" s="12">
        <f t="shared" si="2"/>
        <v>991149</v>
      </c>
    </row>
    <row r="14" spans="1:10" ht="15.75">
      <c r="A14" s="15" t="s">
        <v>28</v>
      </c>
      <c r="B14" s="14">
        <v>115090</v>
      </c>
      <c r="C14" s="14">
        <v>85140</v>
      </c>
      <c r="D14" s="14">
        <v>151610</v>
      </c>
      <c r="E14" s="14">
        <v>172272</v>
      </c>
      <c r="F14" s="14">
        <v>94466</v>
      </c>
      <c r="G14" s="14">
        <v>170109</v>
      </c>
      <c r="H14" s="14">
        <v>81236</v>
      </c>
      <c r="I14" s="14">
        <v>61432</v>
      </c>
      <c r="J14" s="12">
        <f t="shared" si="2"/>
        <v>931355</v>
      </c>
    </row>
    <row r="15" spans="1:10" ht="15.75">
      <c r="A15" s="15" t="s">
        <v>29</v>
      </c>
      <c r="B15" s="14">
        <v>30956</v>
      </c>
      <c r="C15" s="14">
        <v>25832</v>
      </c>
      <c r="D15" s="14">
        <v>37047</v>
      </c>
      <c r="E15" s="14">
        <v>47009</v>
      </c>
      <c r="F15" s="14">
        <v>25397</v>
      </c>
      <c r="G15" s="14">
        <v>43017</v>
      </c>
      <c r="H15" s="14">
        <v>20301</v>
      </c>
      <c r="I15" s="14">
        <v>12509</v>
      </c>
      <c r="J15" s="12">
        <f t="shared" si="2"/>
        <v>242068</v>
      </c>
    </row>
    <row r="16" spans="1:10" ht="15.75">
      <c r="A16" s="17" t="s">
        <v>30</v>
      </c>
      <c r="B16" s="18">
        <f>B17+B18+B19</f>
        <v>175785</v>
      </c>
      <c r="C16" s="18">
        <f aca="true" t="shared" si="5" ref="C16:I16">C17+C18+C19</f>
        <v>117012</v>
      </c>
      <c r="D16" s="18">
        <f t="shared" si="5"/>
        <v>146165</v>
      </c>
      <c r="E16" s="18">
        <f t="shared" si="5"/>
        <v>210567</v>
      </c>
      <c r="F16" s="18">
        <f t="shared" si="5"/>
        <v>142596</v>
      </c>
      <c r="G16" s="18">
        <f t="shared" si="5"/>
        <v>241814</v>
      </c>
      <c r="H16" s="18">
        <f t="shared" si="5"/>
        <v>141472</v>
      </c>
      <c r="I16" s="18">
        <f t="shared" si="5"/>
        <v>86628</v>
      </c>
      <c r="J16" s="12">
        <f aca="true" t="shared" si="6" ref="J16:J22">SUM(B16:I16)</f>
        <v>1262039</v>
      </c>
    </row>
    <row r="17" spans="1:10" ht="18.75" customHeight="1">
      <c r="A17" s="13" t="s">
        <v>31</v>
      </c>
      <c r="B17" s="14">
        <v>87424</v>
      </c>
      <c r="C17" s="14">
        <v>62473</v>
      </c>
      <c r="D17" s="14">
        <v>79765</v>
      </c>
      <c r="E17" s="14">
        <v>113358</v>
      </c>
      <c r="F17" s="14">
        <v>77851</v>
      </c>
      <c r="G17" s="14">
        <v>129611</v>
      </c>
      <c r="H17" s="14">
        <v>73274</v>
      </c>
      <c r="I17" s="14">
        <v>44696</v>
      </c>
      <c r="J17" s="12">
        <f t="shared" si="6"/>
        <v>668452</v>
      </c>
    </row>
    <row r="18" spans="1:10" ht="18.75" customHeight="1">
      <c r="A18" s="13" t="s">
        <v>32</v>
      </c>
      <c r="B18" s="14">
        <v>68804</v>
      </c>
      <c r="C18" s="14">
        <v>40754</v>
      </c>
      <c r="D18" s="14">
        <v>51075</v>
      </c>
      <c r="E18" s="14">
        <v>73354</v>
      </c>
      <c r="F18" s="14">
        <v>50680</v>
      </c>
      <c r="G18" s="14">
        <v>87838</v>
      </c>
      <c r="H18" s="14">
        <v>54698</v>
      </c>
      <c r="I18" s="14">
        <v>34661</v>
      </c>
      <c r="J18" s="12">
        <f t="shared" si="6"/>
        <v>461864</v>
      </c>
    </row>
    <row r="19" spans="1:10" ht="18.75" customHeight="1">
      <c r="A19" s="13" t="s">
        <v>33</v>
      </c>
      <c r="B19" s="14">
        <v>19557</v>
      </c>
      <c r="C19" s="14">
        <v>13785</v>
      </c>
      <c r="D19" s="14">
        <v>15325</v>
      </c>
      <c r="E19" s="14">
        <v>23855</v>
      </c>
      <c r="F19" s="14">
        <v>14065</v>
      </c>
      <c r="G19" s="14">
        <v>24365</v>
      </c>
      <c r="H19" s="14">
        <v>13500</v>
      </c>
      <c r="I19" s="14">
        <v>7271</v>
      </c>
      <c r="J19" s="12">
        <f t="shared" si="6"/>
        <v>131723</v>
      </c>
    </row>
    <row r="20" spans="1:10" ht="18.75" customHeight="1">
      <c r="A20" s="17" t="s">
        <v>34</v>
      </c>
      <c r="B20" s="14">
        <f>B21+B22</f>
        <v>57506</v>
      </c>
      <c r="C20" s="14">
        <f aca="true" t="shared" si="7" ref="C20:I20">C21+C22</f>
        <v>49331</v>
      </c>
      <c r="D20" s="14">
        <f t="shared" si="7"/>
        <v>74699</v>
      </c>
      <c r="E20" s="14">
        <f t="shared" si="7"/>
        <v>101210</v>
      </c>
      <c r="F20" s="14">
        <f t="shared" si="7"/>
        <v>57073</v>
      </c>
      <c r="G20" s="14">
        <f t="shared" si="7"/>
        <v>76385</v>
      </c>
      <c r="H20" s="14">
        <f t="shared" si="7"/>
        <v>33237</v>
      </c>
      <c r="I20" s="14">
        <f t="shared" si="7"/>
        <v>17630</v>
      </c>
      <c r="J20" s="12">
        <f t="shared" si="6"/>
        <v>467071</v>
      </c>
    </row>
    <row r="21" spans="1:10" ht="18.75" customHeight="1">
      <c r="A21" s="13" t="s">
        <v>35</v>
      </c>
      <c r="B21" s="14">
        <v>36804</v>
      </c>
      <c r="C21" s="14">
        <v>31572</v>
      </c>
      <c r="D21" s="14">
        <v>47807</v>
      </c>
      <c r="E21" s="14">
        <v>64774</v>
      </c>
      <c r="F21" s="14">
        <v>36527</v>
      </c>
      <c r="G21" s="14">
        <v>48886</v>
      </c>
      <c r="H21" s="14">
        <v>21272</v>
      </c>
      <c r="I21" s="14">
        <v>11283</v>
      </c>
      <c r="J21" s="12">
        <f t="shared" si="6"/>
        <v>298925</v>
      </c>
    </row>
    <row r="22" spans="1:10" ht="18.75" customHeight="1">
      <c r="A22" s="13" t="s">
        <v>36</v>
      </c>
      <c r="B22" s="14">
        <v>20702</v>
      </c>
      <c r="C22" s="14">
        <v>17759</v>
      </c>
      <c r="D22" s="14">
        <v>26892</v>
      </c>
      <c r="E22" s="14">
        <v>36436</v>
      </c>
      <c r="F22" s="14">
        <v>20546</v>
      </c>
      <c r="G22" s="14">
        <v>27499</v>
      </c>
      <c r="H22" s="14">
        <v>11965</v>
      </c>
      <c r="I22" s="14">
        <v>6347</v>
      </c>
      <c r="J22" s="12">
        <f t="shared" si="6"/>
        <v>168146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0.9684823355057047</v>
      </c>
      <c r="C28" s="23">
        <f aca="true" t="shared" si="8" ref="C28:I28">(((+C$8+C$16)*C$25)+(C$20*C$26))/C$7</f>
        <v>0.9705656525318557</v>
      </c>
      <c r="D28" s="23">
        <f t="shared" si="8"/>
        <v>0.9759966705586344</v>
      </c>
      <c r="E28" s="23">
        <f t="shared" si="8"/>
        <v>0.9733956498619545</v>
      </c>
      <c r="F28" s="23">
        <f t="shared" si="8"/>
        <v>0.9698901989209547</v>
      </c>
      <c r="G28" s="23">
        <f t="shared" si="8"/>
        <v>0.9736509871763726</v>
      </c>
      <c r="H28" s="23">
        <f t="shared" si="8"/>
        <v>0.9289152358931982</v>
      </c>
      <c r="I28" s="23">
        <f t="shared" si="8"/>
        <v>0.9837377723470251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1.5150937656651244</v>
      </c>
      <c r="C31" s="26">
        <f aca="true" t="shared" si="9" ref="C31:I31">C28*C30</f>
        <v>1.4929240867245004</v>
      </c>
      <c r="D31" s="26">
        <f t="shared" si="9"/>
        <v>1.5166988260481178</v>
      </c>
      <c r="E31" s="26">
        <f t="shared" si="9"/>
        <v>1.5118781233655876</v>
      </c>
      <c r="F31" s="26">
        <f t="shared" si="9"/>
        <v>1.4660860246889151</v>
      </c>
      <c r="G31" s="26">
        <f t="shared" si="9"/>
        <v>1.5426526240822447</v>
      </c>
      <c r="H31" s="26">
        <f t="shared" si="9"/>
        <v>1.6865385022876909</v>
      </c>
      <c r="I31" s="26">
        <f t="shared" si="9"/>
        <v>1.8892683917924618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807632.85</v>
      </c>
      <c r="C37" s="29">
        <f aca="true" t="shared" si="12" ref="C37:I37">+C38+C39</f>
        <v>607493.2</v>
      </c>
      <c r="D37" s="29">
        <f t="shared" si="12"/>
        <v>922289.39</v>
      </c>
      <c r="E37" s="29">
        <f t="shared" si="12"/>
        <v>1154343.14</v>
      </c>
      <c r="F37" s="29">
        <f t="shared" si="12"/>
        <v>686680.97</v>
      </c>
      <c r="G37" s="29">
        <f t="shared" si="12"/>
        <v>1181082.62</v>
      </c>
      <c r="H37" s="29">
        <f t="shared" si="12"/>
        <v>647001.71</v>
      </c>
      <c r="I37" s="29">
        <f t="shared" si="12"/>
        <v>502498.16</v>
      </c>
      <c r="J37" s="29">
        <f t="shared" si="11"/>
        <v>6509022.04</v>
      </c>
      <c r="L37" s="43"/>
      <c r="M37" s="43"/>
    </row>
    <row r="38" spans="1:10" ht="15.75">
      <c r="A38" s="17" t="s">
        <v>73</v>
      </c>
      <c r="B38" s="30">
        <f>ROUND(+B7*B31,2)</f>
        <v>807632.85</v>
      </c>
      <c r="C38" s="30">
        <f aca="true" t="shared" si="13" ref="C38:I38">ROUND(+C7*C31,2)</f>
        <v>607493.2</v>
      </c>
      <c r="D38" s="30">
        <f t="shared" si="13"/>
        <v>922289.39</v>
      </c>
      <c r="E38" s="30">
        <f t="shared" si="13"/>
        <v>1154343.14</v>
      </c>
      <c r="F38" s="30">
        <f t="shared" si="13"/>
        <v>686680.97</v>
      </c>
      <c r="G38" s="30">
        <f t="shared" si="13"/>
        <v>1181082.62</v>
      </c>
      <c r="H38" s="30">
        <f t="shared" si="13"/>
        <v>647001.71</v>
      </c>
      <c r="I38" s="30">
        <f t="shared" si="13"/>
        <v>502498.16</v>
      </c>
      <c r="J38" s="30">
        <f>SUM(B38:I38)</f>
        <v>6509022.04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6"/>
    </row>
    <row r="41" spans="1:12" ht="15.75">
      <c r="A41" s="2" t="s">
        <v>89</v>
      </c>
      <c r="B41" s="31">
        <f aca="true" t="shared" si="15" ref="B41:J41">+B42+B45+B51</f>
        <v>-112231.21</v>
      </c>
      <c r="C41" s="31">
        <f t="shared" si="15"/>
        <v>-113049.54</v>
      </c>
      <c r="D41" s="31">
        <f t="shared" si="15"/>
        <v>-150009.98</v>
      </c>
      <c r="E41" s="31">
        <f t="shared" si="15"/>
        <v>-229288.18999999997</v>
      </c>
      <c r="F41" s="31">
        <f t="shared" si="15"/>
        <v>-113831.56</v>
      </c>
      <c r="G41" s="31">
        <f t="shared" si="15"/>
        <v>-148536.93</v>
      </c>
      <c r="H41" s="31">
        <f t="shared" si="15"/>
        <v>-68963.91</v>
      </c>
      <c r="I41" s="31">
        <f t="shared" si="15"/>
        <v>-69868.91</v>
      </c>
      <c r="J41" s="31">
        <f t="shared" si="15"/>
        <v>-1005780.23</v>
      </c>
      <c r="L41" s="49"/>
    </row>
    <row r="42" spans="1:12" ht="15.75">
      <c r="A42" s="17" t="s">
        <v>44</v>
      </c>
      <c r="B42" s="32">
        <f>B43+B44</f>
        <v>-115062</v>
      </c>
      <c r="C42" s="32">
        <f aca="true" t="shared" si="16" ref="C42:I42">C43+C44</f>
        <v>-110409</v>
      </c>
      <c r="D42" s="32">
        <f t="shared" si="16"/>
        <v>-129309</v>
      </c>
      <c r="E42" s="32">
        <f t="shared" si="16"/>
        <v>-146442</v>
      </c>
      <c r="F42" s="32">
        <f t="shared" si="16"/>
        <v>-120942</v>
      </c>
      <c r="G42" s="32">
        <f t="shared" si="16"/>
        <v>-145101</v>
      </c>
      <c r="H42" s="32">
        <f t="shared" si="16"/>
        <v>-63483</v>
      </c>
      <c r="I42" s="32">
        <f t="shared" si="16"/>
        <v>-73734</v>
      </c>
      <c r="J42" s="31">
        <f t="shared" si="11"/>
        <v>-904482</v>
      </c>
      <c r="L42" s="49"/>
    </row>
    <row r="43" spans="1:12" ht="15.75">
      <c r="A43" s="13" t="s">
        <v>69</v>
      </c>
      <c r="B43" s="20">
        <f aca="true" t="shared" si="17" ref="B43:I43">ROUND(-B9*$D$3,2)</f>
        <v>-115062</v>
      </c>
      <c r="C43" s="20">
        <f t="shared" si="17"/>
        <v>-110409</v>
      </c>
      <c r="D43" s="20">
        <f t="shared" si="17"/>
        <v>-129309</v>
      </c>
      <c r="E43" s="20">
        <f t="shared" si="17"/>
        <v>-146442</v>
      </c>
      <c r="F43" s="20">
        <f t="shared" si="17"/>
        <v>-120942</v>
      </c>
      <c r="G43" s="20">
        <f t="shared" si="17"/>
        <v>-145101</v>
      </c>
      <c r="H43" s="20">
        <f t="shared" si="17"/>
        <v>-63483</v>
      </c>
      <c r="I43" s="20">
        <f t="shared" si="17"/>
        <v>-73734</v>
      </c>
      <c r="J43" s="56">
        <f t="shared" si="11"/>
        <v>-904482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-14858.58</v>
      </c>
      <c r="C45" s="32">
        <f t="shared" si="19"/>
        <v>-16006.14</v>
      </c>
      <c r="D45" s="32">
        <f t="shared" si="19"/>
        <v>-40221.19</v>
      </c>
      <c r="E45" s="32">
        <f t="shared" si="19"/>
        <v>-107785.98</v>
      </c>
      <c r="F45" s="32">
        <f t="shared" si="19"/>
        <v>-7521.47</v>
      </c>
      <c r="G45" s="32">
        <f t="shared" si="19"/>
        <v>-29275.76</v>
      </c>
      <c r="H45" s="32">
        <f t="shared" si="19"/>
        <v>-20068.69</v>
      </c>
      <c r="I45" s="32">
        <f t="shared" si="19"/>
        <v>-7427.72</v>
      </c>
      <c r="J45" s="32">
        <f t="shared" si="19"/>
        <v>-243165.53000000003</v>
      </c>
      <c r="L45" s="49"/>
    </row>
    <row r="46" spans="1:10" ht="15.75">
      <c r="A46" s="13" t="s">
        <v>62</v>
      </c>
      <c r="B46" s="27">
        <v>-14858.58</v>
      </c>
      <c r="C46" s="27">
        <v>-16006.14</v>
      </c>
      <c r="D46" s="27">
        <v>-40221.19</v>
      </c>
      <c r="E46" s="27">
        <v>-107785.98</v>
      </c>
      <c r="F46" s="27">
        <v>-7521.47</v>
      </c>
      <c r="G46" s="27">
        <v>-29275.76</v>
      </c>
      <c r="H46" s="27">
        <v>-20068.69</v>
      </c>
      <c r="I46" s="27">
        <v>-7427.72</v>
      </c>
      <c r="J46" s="27">
        <f t="shared" si="11"/>
        <v>-243165.53000000003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695401.64</v>
      </c>
      <c r="C53" s="35">
        <f t="shared" si="20"/>
        <v>494443.66</v>
      </c>
      <c r="D53" s="35">
        <f t="shared" si="20"/>
        <v>772279.41</v>
      </c>
      <c r="E53" s="35">
        <f t="shared" si="20"/>
        <v>925054.95</v>
      </c>
      <c r="F53" s="35">
        <f t="shared" si="20"/>
        <v>572849.4099999999</v>
      </c>
      <c r="G53" s="35">
        <f t="shared" si="20"/>
        <v>1032545.6900000002</v>
      </c>
      <c r="H53" s="35">
        <f t="shared" si="20"/>
        <v>578037.7999999999</v>
      </c>
      <c r="I53" s="35">
        <f t="shared" si="20"/>
        <v>432629.25</v>
      </c>
      <c r="J53" s="35">
        <f>SUM(B53:I53)</f>
        <v>5503241.8100000005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5503241.779999999</v>
      </c>
      <c r="L56" s="43"/>
    </row>
    <row r="57" spans="1:10" ht="17.25" customHeight="1">
      <c r="A57" s="17" t="s">
        <v>48</v>
      </c>
      <c r="B57" s="45">
        <v>98932.6</v>
      </c>
      <c r="C57" s="45">
        <v>94077.91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193010.51</v>
      </c>
    </row>
    <row r="58" spans="1:10" ht="17.25" customHeight="1">
      <c r="A58" s="17" t="s">
        <v>54</v>
      </c>
      <c r="B58" s="45">
        <v>339119.01</v>
      </c>
      <c r="C58" s="45">
        <v>246354.74</v>
      </c>
      <c r="D58" s="44">
        <v>0</v>
      </c>
      <c r="E58" s="45">
        <v>92817.53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678291.28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50392.74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50392.74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89869.12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89869.12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34773.12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34773.12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32351.62</v>
      </c>
      <c r="E62" s="44">
        <v>0</v>
      </c>
      <c r="F62" s="45">
        <v>70802.68</v>
      </c>
      <c r="G62" s="44">
        <v>0</v>
      </c>
      <c r="H62" s="44">
        <v>0</v>
      </c>
      <c r="I62" s="44">
        <v>0</v>
      </c>
      <c r="J62" s="35">
        <f t="shared" si="21"/>
        <v>103154.29999999999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69567.93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69567.93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41495.39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41495.39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15079.64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15079.64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261814.65</v>
      </c>
      <c r="G66" s="44">
        <v>0</v>
      </c>
      <c r="H66" s="44">
        <v>0</v>
      </c>
      <c r="I66" s="44">
        <v>0</v>
      </c>
      <c r="J66" s="35">
        <f t="shared" si="21"/>
        <v>261814.65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108007.13</v>
      </c>
      <c r="H67" s="45">
        <v>132574.42</v>
      </c>
      <c r="I67" s="44">
        <v>0</v>
      </c>
      <c r="J67" s="32">
        <f t="shared" si="21"/>
        <v>240581.55000000002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231654.8</v>
      </c>
      <c r="H68" s="44">
        <v>0</v>
      </c>
      <c r="I68" s="44">
        <v>0</v>
      </c>
      <c r="J68" s="35">
        <f t="shared" si="21"/>
        <v>231654.8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135153.77</v>
      </c>
      <c r="J69" s="32">
        <f t="shared" si="21"/>
        <v>135153.77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179932.94</v>
      </c>
      <c r="J70" s="35">
        <f t="shared" si="21"/>
        <v>179932.94</v>
      </c>
    </row>
    <row r="71" spans="1:10" ht="17.25" customHeight="1">
      <c r="A71" s="41" t="s">
        <v>67</v>
      </c>
      <c r="B71" s="39">
        <v>257350.03</v>
      </c>
      <c r="C71" s="39">
        <v>154011.01</v>
      </c>
      <c r="D71" s="39">
        <v>564892.79</v>
      </c>
      <c r="E71" s="39">
        <v>706094.46</v>
      </c>
      <c r="F71" s="39">
        <v>240232.08</v>
      </c>
      <c r="G71" s="39">
        <v>692883.75</v>
      </c>
      <c r="H71" s="39">
        <v>445463.38</v>
      </c>
      <c r="I71" s="39">
        <v>117542.54</v>
      </c>
      <c r="J71" s="39">
        <f>SUM(B71:I71)</f>
        <v>3178470.04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1.6164525431475398</v>
      </c>
      <c r="C75" s="54">
        <v>1.5845018147294718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1.493980832524866</v>
      </c>
      <c r="C76" s="54">
        <v>1.4626424306241375</v>
      </c>
      <c r="D76" s="54"/>
      <c r="E76" s="54">
        <v>1.5438062069428427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1.4199896272131252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1.492284873763654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1.8333958964472596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1.7069938176197836</v>
      </c>
      <c r="E80" s="54">
        <v>0</v>
      </c>
      <c r="F80" s="54">
        <v>1.5136011788561567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1.489179687214395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1.4875736385739184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1.4738185329880165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1.4563871221508673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1.4832156708108073</v>
      </c>
      <c r="H85" s="54">
        <v>1.686538512669859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1.6257403573609783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1.8476562810496482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1.9126225331940223</v>
      </c>
      <c r="J88" s="39"/>
    </row>
    <row r="89" spans="1:10" ht="56.25" customHeight="1">
      <c r="A89" s="64" t="s">
        <v>93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22.5" customHeight="1">
      <c r="A90" s="1" t="s">
        <v>94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2013-12-20T10:58:43Z</dcterms:modified>
  <cp:category/>
  <cp:version/>
  <cp:contentType/>
  <cp:contentStatus/>
</cp:coreProperties>
</file>