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<sst xmlns="http://schemas.openxmlformats.org/spreadsheetml/2006/main" count="95" uniqueCount="95">
  <si>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</si>
  <si>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</si>
  <si>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</si>
  <si>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</si>
  <si>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</si>
  <si>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</si>
  <si>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</si>
  <si>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</si>
  <si>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</si>
  <si>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</si>
  <si>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</si>
  <si>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</si>
  <si>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</si>
  <si>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</si>
  <si>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</si>
  <si>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</si>
  <si>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</si>
  <si>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</si>
  <si>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</si>
  <si>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</si>
  <si>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</si>
  <si>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</si>
  <si>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</si>
  <si>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</si>
  <si>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</si>
  <si>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</si>
  <si>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</si>
  <si>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</si>
  <si>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</si>
  <si>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</si>
  <si>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</si>
  <si>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</si>
  <si>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</si>
  <si>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</si>
  <si>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</si>
  <si>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</si>
  <si>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</si>
  <si>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</si>
  <si>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</si>
  <si>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</si>
  <si>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</si>
  <si>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</si>
  <si>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</si>
  <si>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</si>
  <si>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</si>
  <si>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</si>
  <si>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</si>
  <si>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</si>
  <si>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</si>
  <si>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</si>
  <si>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</si>
  <si>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</si>
  <si>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</si>
  <si>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</si>
  <si>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</si>
  <si>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</si>
  <si>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</si>
  <si>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</si>
  <si>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</si>
  <si>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</si>
  <si>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</si>
  <si>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</si>
  <si>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</si>
  <si>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</si>
  <si>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</si>
  <si>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</si>
  <si>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</si>
  <si>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</si>
  <si>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</si>
  <si>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</si>
  <si>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</si>
  <si>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</si>
  <si>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</si>
  <si>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</si>
  <si>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</si>
  <si>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</si>
  <si>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</si>
  <si>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</si>
  <si>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</si>
  <si>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</si>
  <si>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</si>
  <si>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</si>
  <si>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</si>
  <si>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</si>
  <si>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</si>
  <si>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</si>
  <si>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</si>
  <si>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</si>
  <si>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5. Remuneração Mensal de AVL (5.2)</t>
  </si>
  <si>
    <t>7. Acertos Financeiros (7.1. + 7.2. + 7.3.)</t>
  </si>
  <si>
    <t>10. Tarifa de Remuneração Líquida Por Passageiro (1)</t>
  </si>
  <si>
    <t>OPERAÇÃO 11/12/13 - VENCIMENTO 18/12/13</t>
  </si>
  <si>
    <t>7.3. Revisão de Remuneração pelo Transporte Coletivo (1)</t>
  </si>
  <si>
    <t xml:space="preserve">              (2) Tarifa de remuneração líquida de cada cooperativa considerando a aplicação dos fatores de integração e de gratuidade e, também, reequilibrio interno estabelecido e informado pelo consórcio.</t>
  </si>
  <si>
    <t>Nota: (1) Revisão da tarifa de remuneração em função da desoneração da folha de pagamento do período de 01/01 a 30/09/13 (estimado  -1,14% x realizado -0,48%), e do reajuste contratual pela cesta de índices do período de 01/07 a 30/09/13 (estimado 10,16% x realizado 9,84%) - Parcelamento em 57 dias úteis. Inclui revisão de passageiros do período de 25/11 a 02/12/13 - 349.848 passageiros -  todas as áreas.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</si>
</sst>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638175</xdr:colOff>
      <xdr:row>92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7643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638175</xdr:colOff>
      <xdr:row>92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97643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638175</xdr:colOff>
      <xdr:row>92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197643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3" t="s">
        <v>16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1">
      <c r="A2" s="64" t="s">
        <v>91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5" t="s">
        <v>18</v>
      </c>
      <c r="B4" s="65" t="s">
        <v>19</v>
      </c>
      <c r="C4" s="65"/>
      <c r="D4" s="65"/>
      <c r="E4" s="65"/>
      <c r="F4" s="65"/>
      <c r="G4" s="65"/>
      <c r="H4" s="65"/>
      <c r="I4" s="65"/>
      <c r="J4" s="66" t="s">
        <v>20</v>
      </c>
    </row>
    <row r="5" spans="1:10" ht="38.25">
      <c r="A5" s="65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5"/>
    </row>
    <row r="6" spans="1:10" ht="15.75">
      <c r="A6" s="65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5"/>
    </row>
    <row r="7" spans="1:12" ht="15.75">
      <c r="A7" s="9" t="s">
        <v>21</v>
      </c>
      <c r="B7" s="10">
        <f>B8+B16+B20</f>
        <v>530068</v>
      </c>
      <c r="C7" s="10">
        <f aca="true" t="shared" si="0" ref="C7:I7">C8+C16+C20</f>
        <v>402568</v>
      </c>
      <c r="D7" s="10">
        <f t="shared" si="0"/>
        <v>603492</v>
      </c>
      <c r="E7" s="10">
        <f t="shared" si="0"/>
        <v>764881</v>
      </c>
      <c r="F7" s="10">
        <f t="shared" si="0"/>
        <v>468708</v>
      </c>
      <c r="G7" s="10">
        <f t="shared" si="0"/>
        <v>755416</v>
      </c>
      <c r="H7" s="10">
        <f t="shared" si="0"/>
        <v>380601</v>
      </c>
      <c r="I7" s="10">
        <f t="shared" si="0"/>
        <v>268542</v>
      </c>
      <c r="J7" s="10">
        <f>+J8+J16+J20</f>
        <v>4174276</v>
      </c>
      <c r="L7" s="42"/>
    </row>
    <row r="8" spans="1:10" ht="15.75">
      <c r="A8" s="11" t="s">
        <v>22</v>
      </c>
      <c r="B8" s="12">
        <f>+B9+B12</f>
        <v>293430</v>
      </c>
      <c r="C8" s="12">
        <f>+C9+C12</f>
        <v>235901</v>
      </c>
      <c r="D8" s="12">
        <f aca="true" t="shared" si="1" ref="D8:I8">+D9+D12</f>
        <v>381253</v>
      </c>
      <c r="E8" s="12">
        <f t="shared" si="1"/>
        <v>448954</v>
      </c>
      <c r="F8" s="12">
        <f t="shared" si="1"/>
        <v>266269</v>
      </c>
      <c r="G8" s="12">
        <f t="shared" si="1"/>
        <v>438559</v>
      </c>
      <c r="H8" s="12">
        <f t="shared" si="1"/>
        <v>203678</v>
      </c>
      <c r="I8" s="12">
        <f t="shared" si="1"/>
        <v>162214</v>
      </c>
      <c r="J8" s="12">
        <f>SUM(B8:I8)</f>
        <v>2430258</v>
      </c>
    </row>
    <row r="9" spans="1:10" ht="15.75">
      <c r="A9" s="13" t="s">
        <v>23</v>
      </c>
      <c r="B9" s="14">
        <v>34603</v>
      </c>
      <c r="C9" s="14">
        <v>33341</v>
      </c>
      <c r="D9" s="14">
        <v>38820</v>
      </c>
      <c r="E9" s="14">
        <v>44164</v>
      </c>
      <c r="F9" s="14">
        <v>37102</v>
      </c>
      <c r="G9" s="14">
        <v>44886</v>
      </c>
      <c r="H9" s="14">
        <v>19622</v>
      </c>
      <c r="I9" s="14">
        <v>23836</v>
      </c>
      <c r="J9" s="12">
        <f aca="true" t="shared" si="2" ref="J9:J15">SUM(B9:I9)</f>
        <v>276374</v>
      </c>
    </row>
    <row r="10" spans="1:10" ht="15.75">
      <c r="A10" s="15" t="s">
        <v>24</v>
      </c>
      <c r="B10" s="14">
        <f>+B9-B11</f>
        <v>34603</v>
      </c>
      <c r="C10" s="14">
        <f aca="true" t="shared" si="3" ref="C10:I10">+C9-C11</f>
        <v>33341</v>
      </c>
      <c r="D10" s="14">
        <f t="shared" si="3"/>
        <v>38820</v>
      </c>
      <c r="E10" s="14">
        <f t="shared" si="3"/>
        <v>44164</v>
      </c>
      <c r="F10" s="14">
        <f t="shared" si="3"/>
        <v>37102</v>
      </c>
      <c r="G10" s="14">
        <f t="shared" si="3"/>
        <v>44886</v>
      </c>
      <c r="H10" s="14">
        <f t="shared" si="3"/>
        <v>19622</v>
      </c>
      <c r="I10" s="14">
        <f t="shared" si="3"/>
        <v>23836</v>
      </c>
      <c r="J10" s="12">
        <f t="shared" si="2"/>
        <v>276374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258827</v>
      </c>
      <c r="C12" s="14">
        <f aca="true" t="shared" si="4" ref="C12:I12">C13+C14+C15</f>
        <v>202560</v>
      </c>
      <c r="D12" s="14">
        <f t="shared" si="4"/>
        <v>342433</v>
      </c>
      <c r="E12" s="14">
        <f t="shared" si="4"/>
        <v>404790</v>
      </c>
      <c r="F12" s="14">
        <f t="shared" si="4"/>
        <v>229167</v>
      </c>
      <c r="G12" s="14">
        <f t="shared" si="4"/>
        <v>393673</v>
      </c>
      <c r="H12" s="14">
        <f t="shared" si="4"/>
        <v>184056</v>
      </c>
      <c r="I12" s="14">
        <f t="shared" si="4"/>
        <v>138378</v>
      </c>
      <c r="J12" s="12">
        <f t="shared" si="2"/>
        <v>2153884</v>
      </c>
    </row>
    <row r="13" spans="1:10" ht="15.75">
      <c r="A13" s="15" t="s">
        <v>27</v>
      </c>
      <c r="B13" s="14">
        <v>110962</v>
      </c>
      <c r="C13" s="14">
        <v>89717</v>
      </c>
      <c r="D13" s="14">
        <v>150952</v>
      </c>
      <c r="E13" s="14">
        <v>179258</v>
      </c>
      <c r="F13" s="14">
        <v>106230</v>
      </c>
      <c r="G13" s="14">
        <v>177885</v>
      </c>
      <c r="H13" s="14">
        <v>82528</v>
      </c>
      <c r="I13" s="14">
        <v>61805</v>
      </c>
      <c r="J13" s="12">
        <f t="shared" si="2"/>
        <v>959337</v>
      </c>
    </row>
    <row r="14" spans="1:10" ht="15.75">
      <c r="A14" s="15" t="s">
        <v>28</v>
      </c>
      <c r="B14" s="14">
        <v>114882</v>
      </c>
      <c r="C14" s="14">
        <v>85094</v>
      </c>
      <c r="D14" s="14">
        <v>151679</v>
      </c>
      <c r="E14" s="14">
        <v>174451</v>
      </c>
      <c r="F14" s="14">
        <v>95433</v>
      </c>
      <c r="G14" s="14">
        <v>169595</v>
      </c>
      <c r="H14" s="14">
        <v>79828</v>
      </c>
      <c r="I14" s="14">
        <v>62525</v>
      </c>
      <c r="J14" s="12">
        <f t="shared" si="2"/>
        <v>933487</v>
      </c>
    </row>
    <row r="15" spans="1:10" ht="15.75">
      <c r="A15" s="15" t="s">
        <v>29</v>
      </c>
      <c r="B15" s="14">
        <v>32983</v>
      </c>
      <c r="C15" s="14">
        <v>27749</v>
      </c>
      <c r="D15" s="14">
        <v>39802</v>
      </c>
      <c r="E15" s="14">
        <v>51081</v>
      </c>
      <c r="F15" s="14">
        <v>27504</v>
      </c>
      <c r="G15" s="14">
        <v>46193</v>
      </c>
      <c r="H15" s="14">
        <v>21700</v>
      </c>
      <c r="I15" s="14">
        <v>14048</v>
      </c>
      <c r="J15" s="12">
        <f t="shared" si="2"/>
        <v>261060</v>
      </c>
    </row>
    <row r="16" spans="1:10" ht="15.75">
      <c r="A16" s="17" t="s">
        <v>30</v>
      </c>
      <c r="B16" s="18">
        <f>B17+B18+B19</f>
        <v>178179</v>
      </c>
      <c r="C16" s="18">
        <f aca="true" t="shared" si="5" ref="C16:I16">C17+C18+C19</f>
        <v>117482</v>
      </c>
      <c r="D16" s="18">
        <f t="shared" si="5"/>
        <v>146244</v>
      </c>
      <c r="E16" s="18">
        <f t="shared" si="5"/>
        <v>212554</v>
      </c>
      <c r="F16" s="18">
        <f t="shared" si="5"/>
        <v>144363</v>
      </c>
      <c r="G16" s="18">
        <f t="shared" si="5"/>
        <v>239721</v>
      </c>
      <c r="H16" s="18">
        <f t="shared" si="5"/>
        <v>143250</v>
      </c>
      <c r="I16" s="18">
        <f t="shared" si="5"/>
        <v>88178</v>
      </c>
      <c r="J16" s="12">
        <f aca="true" t="shared" si="6" ref="J16:J22">SUM(B16:I16)</f>
        <v>1269971</v>
      </c>
    </row>
    <row r="17" spans="1:10" ht="18.75" customHeight="1">
      <c r="A17" s="13" t="s">
        <v>31</v>
      </c>
      <c r="B17" s="14">
        <v>84891</v>
      </c>
      <c r="C17" s="14">
        <v>60300</v>
      </c>
      <c r="D17" s="14">
        <v>76014</v>
      </c>
      <c r="E17" s="14">
        <v>109598</v>
      </c>
      <c r="F17" s="14">
        <v>76165</v>
      </c>
      <c r="G17" s="14">
        <v>122993</v>
      </c>
      <c r="H17" s="14">
        <v>72040</v>
      </c>
      <c r="I17" s="14">
        <v>44333</v>
      </c>
      <c r="J17" s="12">
        <f t="shared" si="6"/>
        <v>646334</v>
      </c>
    </row>
    <row r="18" spans="1:10" ht="18.75" customHeight="1">
      <c r="A18" s="13" t="s">
        <v>32</v>
      </c>
      <c r="B18" s="14">
        <v>71842</v>
      </c>
      <c r="C18" s="14">
        <v>42284</v>
      </c>
      <c r="D18" s="14">
        <v>53750</v>
      </c>
      <c r="E18" s="14">
        <v>77578</v>
      </c>
      <c r="F18" s="14">
        <v>52659</v>
      </c>
      <c r="G18" s="14">
        <v>90493</v>
      </c>
      <c r="H18" s="14">
        <v>56476</v>
      </c>
      <c r="I18" s="14">
        <v>35689</v>
      </c>
      <c r="J18" s="12">
        <f t="shared" si="6"/>
        <v>480771</v>
      </c>
    </row>
    <row r="19" spans="1:10" ht="18.75" customHeight="1">
      <c r="A19" s="13" t="s">
        <v>33</v>
      </c>
      <c r="B19" s="14">
        <v>21446</v>
      </c>
      <c r="C19" s="14">
        <v>14898</v>
      </c>
      <c r="D19" s="14">
        <v>16480</v>
      </c>
      <c r="E19" s="14">
        <v>25378</v>
      </c>
      <c r="F19" s="14">
        <v>15539</v>
      </c>
      <c r="G19" s="14">
        <v>26235</v>
      </c>
      <c r="H19" s="14">
        <v>14734</v>
      </c>
      <c r="I19" s="14">
        <v>8156</v>
      </c>
      <c r="J19" s="12">
        <f t="shared" si="6"/>
        <v>142866</v>
      </c>
    </row>
    <row r="20" spans="1:10" ht="18.75" customHeight="1">
      <c r="A20" s="17" t="s">
        <v>34</v>
      </c>
      <c r="B20" s="14">
        <f>B21+B22</f>
        <v>58459</v>
      </c>
      <c r="C20" s="14">
        <f aca="true" t="shared" si="7" ref="C20:I20">C21+C22</f>
        <v>49185</v>
      </c>
      <c r="D20" s="14">
        <f t="shared" si="7"/>
        <v>75995</v>
      </c>
      <c r="E20" s="14">
        <f t="shared" si="7"/>
        <v>103373</v>
      </c>
      <c r="F20" s="14">
        <f t="shared" si="7"/>
        <v>58076</v>
      </c>
      <c r="G20" s="14">
        <f t="shared" si="7"/>
        <v>77136</v>
      </c>
      <c r="H20" s="14">
        <f t="shared" si="7"/>
        <v>33673</v>
      </c>
      <c r="I20" s="14">
        <f t="shared" si="7"/>
        <v>18150</v>
      </c>
      <c r="J20" s="12">
        <f t="shared" si="6"/>
        <v>474047</v>
      </c>
    </row>
    <row r="21" spans="1:10" ht="18.75" customHeight="1">
      <c r="A21" s="13" t="s">
        <v>35</v>
      </c>
      <c r="B21" s="14">
        <v>37414</v>
      </c>
      <c r="C21" s="14">
        <v>31478</v>
      </c>
      <c r="D21" s="14">
        <v>48637</v>
      </c>
      <c r="E21" s="14">
        <v>66159</v>
      </c>
      <c r="F21" s="14">
        <v>37169</v>
      </c>
      <c r="G21" s="14">
        <v>49367</v>
      </c>
      <c r="H21" s="14">
        <v>21551</v>
      </c>
      <c r="I21" s="14">
        <v>11616</v>
      </c>
      <c r="J21" s="12">
        <f t="shared" si="6"/>
        <v>303391</v>
      </c>
    </row>
    <row r="22" spans="1:10" ht="18.75" customHeight="1">
      <c r="A22" s="13" t="s">
        <v>36</v>
      </c>
      <c r="B22" s="14">
        <v>21045</v>
      </c>
      <c r="C22" s="14">
        <v>17707</v>
      </c>
      <c r="D22" s="14">
        <v>27358</v>
      </c>
      <c r="E22" s="14">
        <v>37214</v>
      </c>
      <c r="F22" s="14">
        <v>20907</v>
      </c>
      <c r="G22" s="14">
        <v>27769</v>
      </c>
      <c r="H22" s="14">
        <v>12122</v>
      </c>
      <c r="I22" s="14">
        <v>6534</v>
      </c>
      <c r="J22" s="12">
        <f t="shared" si="6"/>
        <v>170656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70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0.9831</v>
      </c>
      <c r="C25" s="22">
        <v>0.9956</v>
      </c>
      <c r="D25" s="22">
        <v>1</v>
      </c>
      <c r="E25" s="22">
        <v>1</v>
      </c>
      <c r="F25" s="22">
        <v>1</v>
      </c>
      <c r="G25" s="22">
        <v>1</v>
      </c>
      <c r="H25" s="22">
        <v>0.9556</v>
      </c>
      <c r="I25" s="22">
        <v>0.9926</v>
      </c>
      <c r="J25" s="21"/>
    </row>
    <row r="26" spans="1:10" ht="18.75" customHeight="1">
      <c r="A26" s="17" t="s">
        <v>38</v>
      </c>
      <c r="B26" s="23">
        <v>0.8476</v>
      </c>
      <c r="C26" s="23">
        <v>0.7891</v>
      </c>
      <c r="D26" s="23">
        <v>0.8046</v>
      </c>
      <c r="E26" s="23">
        <v>0.7993</v>
      </c>
      <c r="F26" s="23">
        <v>0.7529</v>
      </c>
      <c r="G26" s="23">
        <v>0.7359</v>
      </c>
      <c r="H26" s="23">
        <v>0.6476</v>
      </c>
      <c r="I26" s="24">
        <v>0.8589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71</v>
      </c>
      <c r="B28" s="23">
        <f>(((+B$8+B$16)*B$25)+(B$20*B$26))/B$7</f>
        <v>0.9681562673091</v>
      </c>
      <c r="C28" s="23">
        <f aca="true" t="shared" si="8" ref="C28:I28">(((+C$8+C$16)*C$25)+(C$20*C$26))/C$7</f>
        <v>0.9703702189443771</v>
      </c>
      <c r="D28" s="23">
        <f t="shared" si="8"/>
        <v>0.9753941676111697</v>
      </c>
      <c r="E28" s="23">
        <f t="shared" si="8"/>
        <v>0.9728755700559957</v>
      </c>
      <c r="F28" s="23">
        <f t="shared" si="8"/>
        <v>0.9693826868754107</v>
      </c>
      <c r="G28" s="23">
        <f t="shared" si="8"/>
        <v>0.9730325839007911</v>
      </c>
      <c r="H28" s="23">
        <f t="shared" si="8"/>
        <v>0.9283502450072385</v>
      </c>
      <c r="I28" s="23">
        <f t="shared" si="8"/>
        <v>0.9835635922872399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1.5644</v>
      </c>
      <c r="C30" s="26">
        <v>1.5382</v>
      </c>
      <c r="D30" s="26">
        <v>1.554</v>
      </c>
      <c r="E30" s="26">
        <v>1.5532</v>
      </c>
      <c r="F30" s="26">
        <v>1.5116</v>
      </c>
      <c r="G30" s="26">
        <v>1.5844</v>
      </c>
      <c r="H30" s="26">
        <v>1.8156</v>
      </c>
      <c r="I30" s="26">
        <v>1.9205</v>
      </c>
      <c r="J30" s="27"/>
    </row>
    <row r="31" spans="1:10" ht="18.75" customHeight="1">
      <c r="A31" s="17" t="s">
        <v>72</v>
      </c>
      <c r="B31" s="26">
        <f>B28*B30</f>
        <v>1.514583664578356</v>
      </c>
      <c r="C31" s="26">
        <f aca="true" t="shared" si="9" ref="C31:I31">C28*C30</f>
        <v>1.4926234707802408</v>
      </c>
      <c r="D31" s="26">
        <f t="shared" si="9"/>
        <v>1.5157625364677578</v>
      </c>
      <c r="E31" s="26">
        <f t="shared" si="9"/>
        <v>1.5110703354109725</v>
      </c>
      <c r="F31" s="26">
        <f t="shared" si="9"/>
        <v>1.465318869480871</v>
      </c>
      <c r="G31" s="26">
        <f t="shared" si="9"/>
        <v>1.5416728259324133</v>
      </c>
      <c r="H31" s="26">
        <f t="shared" si="9"/>
        <v>1.6855127048351424</v>
      </c>
      <c r="I31" s="26">
        <f t="shared" si="9"/>
        <v>1.8889338789876442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88</v>
      </c>
      <c r="B33" s="21">
        <f>+B35</f>
        <v>0</v>
      </c>
      <c r="C33" s="21">
        <f aca="true" t="shared" si="10" ref="C33:I33">+C35</f>
        <v>0</v>
      </c>
      <c r="D33" s="21">
        <f t="shared" si="10"/>
        <v>0</v>
      </c>
      <c r="E33" s="21">
        <f t="shared" si="10"/>
        <v>0</v>
      </c>
      <c r="F33" s="21">
        <f t="shared" si="10"/>
        <v>0</v>
      </c>
      <c r="G33" s="21">
        <f t="shared" si="10"/>
        <v>0</v>
      </c>
      <c r="H33" s="21">
        <f t="shared" si="10"/>
        <v>0</v>
      </c>
      <c r="I33" s="21">
        <f t="shared" si="10"/>
        <v>0</v>
      </c>
      <c r="J33" s="21">
        <f aca="true" t="shared" si="11" ref="J33:J51">SUM(B33:I33)</f>
        <v>0</v>
      </c>
    </row>
    <row r="34" spans="1:10" ht="18.75" customHeight="1">
      <c r="A34" s="17" t="s">
        <v>40</v>
      </c>
      <c r="B34" s="58">
        <v>0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f t="shared" si="11"/>
        <v>0</v>
      </c>
    </row>
    <row r="35" spans="1:10" ht="18.75" customHeight="1">
      <c r="A35" s="17" t="s">
        <v>41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1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42</v>
      </c>
      <c r="B37" s="29">
        <f>+B38+B39</f>
        <v>802832.33</v>
      </c>
      <c r="C37" s="29">
        <f aca="true" t="shared" si="12" ref="C37:I37">+C38+C39</f>
        <v>600882.45</v>
      </c>
      <c r="D37" s="29">
        <f t="shared" si="12"/>
        <v>914750.56</v>
      </c>
      <c r="E37" s="29">
        <f t="shared" si="12"/>
        <v>1155788.99</v>
      </c>
      <c r="F37" s="29">
        <f t="shared" si="12"/>
        <v>686806.68</v>
      </c>
      <c r="G37" s="29">
        <f t="shared" si="12"/>
        <v>1164604.32</v>
      </c>
      <c r="H37" s="29">
        <f t="shared" si="12"/>
        <v>641507.82</v>
      </c>
      <c r="I37" s="29">
        <f t="shared" si="12"/>
        <v>507258.08</v>
      </c>
      <c r="J37" s="29">
        <f t="shared" si="11"/>
        <v>6474431.23</v>
      </c>
      <c r="L37" s="43"/>
      <c r="M37" s="43"/>
    </row>
    <row r="38" spans="1:10" ht="15.75">
      <c r="A38" s="17" t="s">
        <v>73</v>
      </c>
      <c r="B38" s="30">
        <f>ROUND(+B7*B31,2)</f>
        <v>802832.33</v>
      </c>
      <c r="C38" s="30">
        <f aca="true" t="shared" si="13" ref="C38:I38">ROUND(+C7*C31,2)</f>
        <v>600882.45</v>
      </c>
      <c r="D38" s="30">
        <f t="shared" si="13"/>
        <v>914750.56</v>
      </c>
      <c r="E38" s="30">
        <f t="shared" si="13"/>
        <v>1155788.99</v>
      </c>
      <c r="F38" s="30">
        <f t="shared" si="13"/>
        <v>686806.68</v>
      </c>
      <c r="G38" s="30">
        <f t="shared" si="13"/>
        <v>1164604.32</v>
      </c>
      <c r="H38" s="30">
        <f t="shared" si="13"/>
        <v>641507.82</v>
      </c>
      <c r="I38" s="30">
        <f t="shared" si="13"/>
        <v>507258.08</v>
      </c>
      <c r="J38" s="30">
        <f>SUM(B38:I38)</f>
        <v>6474431.23</v>
      </c>
    </row>
    <row r="39" spans="1:10" ht="15.75">
      <c r="A39" s="17" t="s">
        <v>43</v>
      </c>
      <c r="B39" s="57">
        <f>+B33</f>
        <v>0</v>
      </c>
      <c r="C39" s="57">
        <f aca="true" t="shared" si="14" ref="C39:I39">+C33</f>
        <v>0</v>
      </c>
      <c r="D39" s="57">
        <f t="shared" si="14"/>
        <v>0</v>
      </c>
      <c r="E39" s="57">
        <f t="shared" si="14"/>
        <v>0</v>
      </c>
      <c r="F39" s="57">
        <f t="shared" si="14"/>
        <v>0</v>
      </c>
      <c r="G39" s="57">
        <f t="shared" si="14"/>
        <v>0</v>
      </c>
      <c r="H39" s="57">
        <f t="shared" si="14"/>
        <v>0</v>
      </c>
      <c r="I39" s="57">
        <f t="shared" si="14"/>
        <v>0</v>
      </c>
      <c r="J39" s="57">
        <f t="shared" si="11"/>
        <v>0</v>
      </c>
    </row>
    <row r="40" spans="1:10" ht="15.75">
      <c r="A40" s="2"/>
      <c r="B40" s="22"/>
      <c r="C40" s="21"/>
      <c r="D40" s="21"/>
      <c r="E40" s="27"/>
      <c r="F40" s="21"/>
      <c r="G40" s="21"/>
      <c r="H40" s="21"/>
      <c r="I40" s="21"/>
      <c r="J40" s="27"/>
    </row>
    <row r="41" spans="1:12" ht="15.75">
      <c r="A41" s="2" t="s">
        <v>89</v>
      </c>
      <c r="B41" s="31">
        <f aca="true" t="shared" si="15" ref="B41:J41">+B42+B45+B51</f>
        <v>-28694.65000000001</v>
      </c>
      <c r="C41" s="31">
        <f t="shared" si="15"/>
        <v>-3886.2400000000052</v>
      </c>
      <c r="D41" s="31">
        <f t="shared" si="15"/>
        <v>-59487.46000000001</v>
      </c>
      <c r="E41" s="31">
        <f t="shared" si="15"/>
        <v>-13528.579999999987</v>
      </c>
      <c r="F41" s="31">
        <f t="shared" si="15"/>
        <v>-78138.2</v>
      </c>
      <c r="G41" s="31">
        <f t="shared" si="15"/>
        <v>-79436.07</v>
      </c>
      <c r="H41" s="31">
        <f t="shared" si="15"/>
        <v>-17846.85</v>
      </c>
      <c r="I41" s="31">
        <f t="shared" si="15"/>
        <v>-55519.81999999999</v>
      </c>
      <c r="J41" s="31">
        <f t="shared" si="15"/>
        <v>-336537.87</v>
      </c>
      <c r="L41" s="43"/>
    </row>
    <row r="42" spans="1:12" ht="15.75">
      <c r="A42" s="17" t="s">
        <v>44</v>
      </c>
      <c r="B42" s="32">
        <f>B43+B44</f>
        <v>-103809</v>
      </c>
      <c r="C42" s="32">
        <f aca="true" t="shared" si="16" ref="C42:I42">C43+C44</f>
        <v>-100023</v>
      </c>
      <c r="D42" s="32">
        <f t="shared" si="16"/>
        <v>-116460</v>
      </c>
      <c r="E42" s="32">
        <f t="shared" si="16"/>
        <v>-132492</v>
      </c>
      <c r="F42" s="32">
        <f t="shared" si="16"/>
        <v>-111306</v>
      </c>
      <c r="G42" s="32">
        <f t="shared" si="16"/>
        <v>-134658</v>
      </c>
      <c r="H42" s="32">
        <f t="shared" si="16"/>
        <v>-58866</v>
      </c>
      <c r="I42" s="32">
        <f t="shared" si="16"/>
        <v>-71508</v>
      </c>
      <c r="J42" s="31">
        <f t="shared" si="11"/>
        <v>-829122</v>
      </c>
      <c r="L42" s="43"/>
    </row>
    <row r="43" spans="1:12" ht="15.75">
      <c r="A43" s="13" t="s">
        <v>69</v>
      </c>
      <c r="B43" s="20">
        <f aca="true" t="shared" si="17" ref="B43:I43">ROUND(-B9*$D$3,2)</f>
        <v>-103809</v>
      </c>
      <c r="C43" s="20">
        <f t="shared" si="17"/>
        <v>-100023</v>
      </c>
      <c r="D43" s="20">
        <f t="shared" si="17"/>
        <v>-116460</v>
      </c>
      <c r="E43" s="20">
        <f t="shared" si="17"/>
        <v>-132492</v>
      </c>
      <c r="F43" s="20">
        <f t="shared" si="17"/>
        <v>-111306</v>
      </c>
      <c r="G43" s="20">
        <f t="shared" si="17"/>
        <v>-134658</v>
      </c>
      <c r="H43" s="20">
        <f t="shared" si="17"/>
        <v>-58866</v>
      </c>
      <c r="I43" s="20">
        <f t="shared" si="17"/>
        <v>-71508</v>
      </c>
      <c r="J43" s="57">
        <f t="shared" si="11"/>
        <v>-829122</v>
      </c>
      <c r="L43" s="43"/>
    </row>
    <row r="44" spans="1:12" ht="15.75">
      <c r="A44" s="13" t="s">
        <v>68</v>
      </c>
      <c r="B44" s="20">
        <f>ROUND(B11*$D$3,2)</f>
        <v>0</v>
      </c>
      <c r="C44" s="20">
        <f aca="true" t="shared" si="18" ref="C44:I44">ROUND(C11*$D$3,2)</f>
        <v>0</v>
      </c>
      <c r="D44" s="20">
        <f t="shared" si="18"/>
        <v>0</v>
      </c>
      <c r="E44" s="20">
        <f t="shared" si="18"/>
        <v>0</v>
      </c>
      <c r="F44" s="20">
        <f t="shared" si="18"/>
        <v>0</v>
      </c>
      <c r="G44" s="20">
        <f t="shared" si="18"/>
        <v>0</v>
      </c>
      <c r="H44" s="20">
        <f t="shared" si="18"/>
        <v>0</v>
      </c>
      <c r="I44" s="20">
        <f t="shared" si="18"/>
        <v>0</v>
      </c>
      <c r="J44" s="57">
        <f>SUM(B44:I44)</f>
        <v>0</v>
      </c>
      <c r="L44" s="43"/>
    </row>
    <row r="45" spans="1:12" ht="15.75">
      <c r="A45" s="17" t="s">
        <v>45</v>
      </c>
      <c r="B45" s="32">
        <f aca="true" t="shared" si="19" ref="B45:J45">SUM(B46:B50)</f>
        <v>-14858.63</v>
      </c>
      <c r="C45" s="32">
        <f t="shared" si="19"/>
        <v>-16006.17</v>
      </c>
      <c r="D45" s="32">
        <f t="shared" si="19"/>
        <v>-8474.74</v>
      </c>
      <c r="E45" s="32">
        <f t="shared" si="19"/>
        <v>-17500.22</v>
      </c>
      <c r="F45" s="32">
        <f t="shared" si="19"/>
        <v>-4742.59</v>
      </c>
      <c r="G45" s="32">
        <f t="shared" si="19"/>
        <v>-29275.69</v>
      </c>
      <c r="H45" s="32">
        <f t="shared" si="19"/>
        <v>-18814.73</v>
      </c>
      <c r="I45" s="32">
        <f t="shared" si="19"/>
        <v>-5927.73</v>
      </c>
      <c r="J45" s="32">
        <f t="shared" si="19"/>
        <v>-115600.5</v>
      </c>
      <c r="L45" s="50"/>
    </row>
    <row r="46" spans="1:10" ht="15.75">
      <c r="A46" s="13" t="s">
        <v>62</v>
      </c>
      <c r="B46" s="27">
        <v>-14858.63</v>
      </c>
      <c r="C46" s="27">
        <v>-16006.17</v>
      </c>
      <c r="D46" s="27">
        <v>-8474.74</v>
      </c>
      <c r="E46" s="27">
        <v>-17500.22</v>
      </c>
      <c r="F46" s="27">
        <v>-4742.59</v>
      </c>
      <c r="G46" s="27">
        <v>-29275.69</v>
      </c>
      <c r="H46" s="27">
        <v>-18814.73</v>
      </c>
      <c r="I46" s="27">
        <v>-5927.73</v>
      </c>
      <c r="J46" s="27">
        <f t="shared" si="11"/>
        <v>-115600.5</v>
      </c>
    </row>
    <row r="47" spans="1:10" ht="15.75">
      <c r="A47" s="13" t="s">
        <v>63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1"/>
        <v>0</v>
      </c>
    </row>
    <row r="48" spans="1:10" ht="15.75">
      <c r="A48" s="13" t="s">
        <v>64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1"/>
        <v>0</v>
      </c>
    </row>
    <row r="49" spans="1:10" ht="15.75">
      <c r="A49" s="13" t="s">
        <v>65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1"/>
        <v>0</v>
      </c>
    </row>
    <row r="50" spans="1:10" ht="15.75">
      <c r="A50" s="13" t="s">
        <v>66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1"/>
        <v>0</v>
      </c>
    </row>
    <row r="51" spans="1:10" ht="15.75">
      <c r="A51" s="17" t="s">
        <v>92</v>
      </c>
      <c r="B51" s="33">
        <v>89972.98</v>
      </c>
      <c r="C51" s="33">
        <v>112142.93</v>
      </c>
      <c r="D51" s="33">
        <v>65447.28</v>
      </c>
      <c r="E51" s="33">
        <v>136463.64</v>
      </c>
      <c r="F51" s="33">
        <v>37910.39</v>
      </c>
      <c r="G51" s="33">
        <v>84497.62</v>
      </c>
      <c r="H51" s="33">
        <v>59833.88</v>
      </c>
      <c r="I51" s="33">
        <v>21915.91</v>
      </c>
      <c r="J51" s="27">
        <f t="shared" si="11"/>
        <v>608184.63</v>
      </c>
    </row>
    <row r="52" spans="1:10" ht="15.75">
      <c r="A52" s="38"/>
      <c r="B52" s="27"/>
      <c r="C52" s="27"/>
      <c r="D52" s="27"/>
      <c r="E52" s="27"/>
      <c r="F52" s="27"/>
      <c r="G52" s="27"/>
      <c r="H52" s="27"/>
      <c r="I52" s="27"/>
      <c r="J52" s="27"/>
    </row>
    <row r="53" spans="1:12" ht="15.75">
      <c r="A53" s="2" t="s">
        <v>46</v>
      </c>
      <c r="B53" s="35">
        <f aca="true" t="shared" si="20" ref="B53:I53">+B37+B41</f>
        <v>774137.6799999999</v>
      </c>
      <c r="C53" s="35">
        <f t="shared" si="20"/>
        <v>596996.21</v>
      </c>
      <c r="D53" s="35">
        <f t="shared" si="20"/>
        <v>855263.1000000001</v>
      </c>
      <c r="E53" s="35">
        <f t="shared" si="20"/>
        <v>1142260.41</v>
      </c>
      <c r="F53" s="35">
        <f t="shared" si="20"/>
        <v>608668.4800000001</v>
      </c>
      <c r="G53" s="35">
        <f t="shared" si="20"/>
        <v>1085168.25</v>
      </c>
      <c r="H53" s="35">
        <f t="shared" si="20"/>
        <v>623660.97</v>
      </c>
      <c r="I53" s="35">
        <f t="shared" si="20"/>
        <v>451738.26</v>
      </c>
      <c r="J53" s="35">
        <f>SUM(B53:I53)</f>
        <v>6137893.36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47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6137893.33</v>
      </c>
      <c r="L56" s="43"/>
    </row>
    <row r="57" spans="1:10" ht="17.25" customHeight="1">
      <c r="A57" s="17" t="s">
        <v>48</v>
      </c>
      <c r="B57" s="45">
        <v>105197.89</v>
      </c>
      <c r="C57" s="45">
        <v>102699.44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207897.33000000002</v>
      </c>
    </row>
    <row r="58" spans="1:10" ht="17.25" customHeight="1">
      <c r="A58" s="17" t="s">
        <v>54</v>
      </c>
      <c r="B58" s="45">
        <v>411589.75</v>
      </c>
      <c r="C58" s="45">
        <v>340285.76</v>
      </c>
      <c r="D58" s="44">
        <v>0</v>
      </c>
      <c r="E58" s="45">
        <v>215443.32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21" ref="J58:J70">SUM(B58:I58)</f>
        <v>967318.8300000001</v>
      </c>
    </row>
    <row r="59" spans="1:10" ht="17.25" customHeight="1">
      <c r="A59" s="17" t="s">
        <v>55</v>
      </c>
      <c r="B59" s="44">
        <v>0</v>
      </c>
      <c r="C59" s="44">
        <v>0</v>
      </c>
      <c r="D59" s="32">
        <v>96658.97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21"/>
        <v>96658.97</v>
      </c>
    </row>
    <row r="60" spans="1:10" ht="17.25" customHeight="1">
      <c r="A60" s="17" t="s">
        <v>56</v>
      </c>
      <c r="B60" s="44">
        <v>0</v>
      </c>
      <c r="C60" s="44">
        <v>0</v>
      </c>
      <c r="D60" s="45">
        <v>110323.59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21"/>
        <v>110323.59</v>
      </c>
    </row>
    <row r="61" spans="1:10" ht="17.25" customHeight="1">
      <c r="A61" s="17" t="s">
        <v>57</v>
      </c>
      <c r="B61" s="44">
        <v>0</v>
      </c>
      <c r="C61" s="44">
        <v>0</v>
      </c>
      <c r="D61" s="45">
        <v>46336.83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21"/>
        <v>46336.83</v>
      </c>
    </row>
    <row r="62" spans="1:10" ht="17.25" customHeight="1">
      <c r="A62" s="17" t="s">
        <v>58</v>
      </c>
      <c r="B62" s="44">
        <v>0</v>
      </c>
      <c r="C62" s="44">
        <v>0</v>
      </c>
      <c r="D62" s="45">
        <v>37050.91</v>
      </c>
      <c r="E62" s="44">
        <v>0</v>
      </c>
      <c r="F62" s="45">
        <v>88785.16</v>
      </c>
      <c r="G62" s="44">
        <v>0</v>
      </c>
      <c r="H62" s="44">
        <v>0</v>
      </c>
      <c r="I62" s="44">
        <v>0</v>
      </c>
      <c r="J62" s="35">
        <f t="shared" si="21"/>
        <v>125836.07</v>
      </c>
    </row>
    <row r="63" spans="1:10" ht="17.25" customHeight="1">
      <c r="A63" s="17" t="s">
        <v>59</v>
      </c>
      <c r="B63" s="44">
        <v>0</v>
      </c>
      <c r="C63" s="44">
        <v>0</v>
      </c>
      <c r="D63" s="44">
        <v>0</v>
      </c>
      <c r="E63" s="45">
        <v>130420.22</v>
      </c>
      <c r="F63" s="44">
        <v>0</v>
      </c>
      <c r="G63" s="44">
        <v>0</v>
      </c>
      <c r="H63" s="44">
        <v>0</v>
      </c>
      <c r="I63" s="44">
        <v>0</v>
      </c>
      <c r="J63" s="35">
        <f t="shared" si="21"/>
        <v>130420.22</v>
      </c>
    </row>
    <row r="64" spans="1:10" ht="17.25" customHeight="1">
      <c r="A64" s="17" t="s">
        <v>60</v>
      </c>
      <c r="B64" s="44">
        <v>0</v>
      </c>
      <c r="C64" s="44">
        <v>0</v>
      </c>
      <c r="D64" s="44">
        <v>0</v>
      </c>
      <c r="E64" s="45">
        <v>76184.9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1"/>
        <v>76184.9</v>
      </c>
    </row>
    <row r="65" spans="1:10" ht="17.25" customHeight="1">
      <c r="A65" s="17" t="s">
        <v>61</v>
      </c>
      <c r="B65" s="44">
        <v>0</v>
      </c>
      <c r="C65" s="44">
        <v>0</v>
      </c>
      <c r="D65" s="44">
        <v>0</v>
      </c>
      <c r="E65" s="32">
        <v>14117.49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1"/>
        <v>14117.49</v>
      </c>
    </row>
    <row r="66" spans="1:10" ht="17.25" customHeight="1">
      <c r="A66" s="17" t="s">
        <v>49</v>
      </c>
      <c r="B66" s="44">
        <v>0</v>
      </c>
      <c r="C66" s="44">
        <v>0</v>
      </c>
      <c r="D66" s="44">
        <v>0</v>
      </c>
      <c r="E66" s="44">
        <v>0</v>
      </c>
      <c r="F66" s="45">
        <v>279651.23</v>
      </c>
      <c r="G66" s="44">
        <v>0</v>
      </c>
      <c r="H66" s="44">
        <v>0</v>
      </c>
      <c r="I66" s="44">
        <v>0</v>
      </c>
      <c r="J66" s="35">
        <f t="shared" si="21"/>
        <v>279651.23</v>
      </c>
    </row>
    <row r="67" spans="1:10" ht="17.25" customHeight="1">
      <c r="A67" s="17" t="s">
        <v>50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151190.58</v>
      </c>
      <c r="H67" s="45">
        <v>178197.57</v>
      </c>
      <c r="I67" s="44">
        <v>0</v>
      </c>
      <c r="J67" s="32">
        <f t="shared" si="21"/>
        <v>329388.15</v>
      </c>
    </row>
    <row r="68" spans="1:10" ht="17.25" customHeight="1">
      <c r="A68" s="17" t="s">
        <v>51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241093.88</v>
      </c>
      <c r="H68" s="44">
        <v>0</v>
      </c>
      <c r="I68" s="44">
        <v>0</v>
      </c>
      <c r="J68" s="35">
        <f t="shared" si="21"/>
        <v>241093.88</v>
      </c>
    </row>
    <row r="69" spans="1:10" ht="17.25" customHeight="1">
      <c r="A69" s="17" t="s">
        <v>52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138940.24</v>
      </c>
      <c r="J69" s="32">
        <f t="shared" si="21"/>
        <v>138940.24</v>
      </c>
    </row>
    <row r="70" spans="1:10" ht="17.25" customHeight="1">
      <c r="A70" s="17" t="s">
        <v>53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195255.47</v>
      </c>
      <c r="J70" s="35">
        <f t="shared" si="21"/>
        <v>195255.47</v>
      </c>
    </row>
    <row r="71" spans="1:10" ht="17.25" customHeight="1">
      <c r="A71" s="41" t="s">
        <v>67</v>
      </c>
      <c r="B71" s="39">
        <v>257350.04</v>
      </c>
      <c r="C71" s="39">
        <v>154011</v>
      </c>
      <c r="D71" s="39">
        <v>564892.8</v>
      </c>
      <c r="E71" s="39">
        <v>706094.48</v>
      </c>
      <c r="F71" s="39">
        <v>240232.08</v>
      </c>
      <c r="G71" s="39">
        <v>692883.78</v>
      </c>
      <c r="H71" s="39">
        <v>445463.4</v>
      </c>
      <c r="I71" s="39">
        <v>117542.55</v>
      </c>
      <c r="J71" s="39">
        <f>SUM(B71:I71)</f>
        <v>3178470.13</v>
      </c>
    </row>
    <row r="72" spans="1:10" ht="17.25" customHeight="1">
      <c r="A72" s="61"/>
      <c r="B72" s="62">
        <v>0</v>
      </c>
      <c r="C72" s="62">
        <v>0</v>
      </c>
      <c r="D72" s="62">
        <v>0</v>
      </c>
      <c r="E72" s="62">
        <v>0</v>
      </c>
      <c r="F72" s="62">
        <v>0</v>
      </c>
      <c r="G72" s="62">
        <v>0</v>
      </c>
      <c r="H72" s="62">
        <v>0</v>
      </c>
      <c r="I72" s="62">
        <v>0</v>
      </c>
      <c r="J72" s="62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5.75">
      <c r="A74" s="2" t="s">
        <v>90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35"/>
    </row>
    <row r="75" spans="1:10" ht="15.75">
      <c r="A75" s="17" t="s">
        <v>74</v>
      </c>
      <c r="B75" s="55">
        <v>1.6121039349372808</v>
      </c>
      <c r="C75" s="55">
        <v>1.5833082572449384</v>
      </c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35"/>
    </row>
    <row r="76" spans="1:10" ht="15.75">
      <c r="A76" s="17" t="s">
        <v>75</v>
      </c>
      <c r="B76" s="55">
        <v>1.4934778627635918</v>
      </c>
      <c r="C76" s="55">
        <v>1.4623479165562214</v>
      </c>
      <c r="D76" s="55"/>
      <c r="E76" s="55">
        <v>1.5425888473990086</v>
      </c>
      <c r="F76" s="55">
        <v>0</v>
      </c>
      <c r="G76" s="55">
        <v>0</v>
      </c>
      <c r="H76" s="55">
        <v>0</v>
      </c>
      <c r="I76" s="55">
        <v>0</v>
      </c>
      <c r="J76" s="35"/>
    </row>
    <row r="77" spans="1:10" ht="15.75">
      <c r="A77" s="17" t="s">
        <v>76</v>
      </c>
      <c r="B77" s="55">
        <v>0</v>
      </c>
      <c r="C77" s="55">
        <v>0</v>
      </c>
      <c r="D77" s="24">
        <v>1.4191241199291154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32"/>
    </row>
    <row r="78" spans="1:10" ht="15.75">
      <c r="A78" s="17" t="s">
        <v>77</v>
      </c>
      <c r="B78" s="55">
        <v>0</v>
      </c>
      <c r="C78" s="55">
        <v>0</v>
      </c>
      <c r="D78" s="55">
        <v>1.4909086837910237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35"/>
    </row>
    <row r="79" spans="1:10" ht="15.75">
      <c r="A79" s="17" t="s">
        <v>78</v>
      </c>
      <c r="B79" s="55">
        <v>0</v>
      </c>
      <c r="C79" s="55">
        <v>0</v>
      </c>
      <c r="D79" s="55">
        <v>1.8355175016774772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2"/>
    </row>
    <row r="80" spans="1:10" ht="15.75">
      <c r="A80" s="17" t="s">
        <v>79</v>
      </c>
      <c r="B80" s="55">
        <v>0</v>
      </c>
      <c r="C80" s="55">
        <v>0</v>
      </c>
      <c r="D80" s="55">
        <v>1.7101194359675893</v>
      </c>
      <c r="E80" s="55">
        <v>0</v>
      </c>
      <c r="F80" s="55">
        <v>1.5127574282947929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80</v>
      </c>
      <c r="B81" s="55">
        <v>0</v>
      </c>
      <c r="C81" s="55">
        <v>0</v>
      </c>
      <c r="D81" s="55">
        <v>0</v>
      </c>
      <c r="E81" s="55">
        <v>1.4884850811235717</v>
      </c>
      <c r="F81" s="55"/>
      <c r="G81" s="55">
        <v>0</v>
      </c>
      <c r="H81" s="55">
        <v>0</v>
      </c>
      <c r="I81" s="55">
        <v>0</v>
      </c>
      <c r="J81" s="35"/>
    </row>
    <row r="82" spans="1:10" ht="15.75">
      <c r="A82" s="17" t="s">
        <v>81</v>
      </c>
      <c r="B82" s="55">
        <v>0</v>
      </c>
      <c r="C82" s="55">
        <v>0</v>
      </c>
      <c r="D82" s="55">
        <v>0</v>
      </c>
      <c r="E82" s="55">
        <v>1.4866360364445326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82</v>
      </c>
      <c r="B83" s="55">
        <v>0</v>
      </c>
      <c r="C83" s="55">
        <v>0</v>
      </c>
      <c r="D83" s="55">
        <v>0</v>
      </c>
      <c r="E83" s="24">
        <v>1.4730307583939894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83</v>
      </c>
      <c r="B84" s="55">
        <v>0</v>
      </c>
      <c r="C84" s="55">
        <v>0</v>
      </c>
      <c r="D84" s="55">
        <v>0</v>
      </c>
      <c r="E84" s="55">
        <v>0</v>
      </c>
      <c r="F84" s="55">
        <v>1.4556250433602873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84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24">
        <v>1.482205948808792</v>
      </c>
      <c r="H85" s="55">
        <v>1.6855127022787644</v>
      </c>
      <c r="I85" s="55">
        <v>0</v>
      </c>
      <c r="J85" s="32"/>
    </row>
    <row r="86" spans="1:10" ht="15.75">
      <c r="A86" s="17" t="s">
        <v>85</v>
      </c>
      <c r="B86" s="55">
        <v>0</v>
      </c>
      <c r="C86" s="55">
        <v>0</v>
      </c>
      <c r="D86" s="55">
        <v>0</v>
      </c>
      <c r="E86" s="55">
        <v>0</v>
      </c>
      <c r="F86" s="55">
        <v>0</v>
      </c>
      <c r="G86" s="55">
        <v>1.6258008247027236</v>
      </c>
      <c r="H86" s="55">
        <v>0</v>
      </c>
      <c r="I86" s="55">
        <v>0</v>
      </c>
      <c r="J86" s="35"/>
    </row>
    <row r="87" spans="1:10" ht="15.75">
      <c r="A87" s="17" t="s">
        <v>86</v>
      </c>
      <c r="B87" s="55">
        <v>0</v>
      </c>
      <c r="C87" s="55">
        <v>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24">
        <v>1.8473291084277563</v>
      </c>
      <c r="J87" s="32"/>
    </row>
    <row r="88" spans="1:10" ht="15.75">
      <c r="A88" s="41" t="s">
        <v>87</v>
      </c>
      <c r="B88" s="56">
        <v>0</v>
      </c>
      <c r="C88" s="56">
        <v>0</v>
      </c>
      <c r="D88" s="56">
        <v>0</v>
      </c>
      <c r="E88" s="56">
        <v>0</v>
      </c>
      <c r="F88" s="56">
        <v>0</v>
      </c>
      <c r="G88" s="56">
        <v>0</v>
      </c>
      <c r="H88" s="56">
        <v>0</v>
      </c>
      <c r="I88" s="56">
        <v>1.9123565600009313</v>
      </c>
      <c r="J88" s="39"/>
    </row>
    <row r="89" spans="1:10" ht="35.25" customHeight="1">
      <c r="A89" s="59" t="s">
        <v>94</v>
      </c>
      <c r="B89" s="60"/>
      <c r="C89" s="60"/>
      <c r="D89" s="60"/>
      <c r="E89" s="60"/>
      <c r="F89" s="60"/>
      <c r="G89" s="60"/>
      <c r="H89" s="60"/>
      <c r="I89" s="60"/>
      <c r="J89" s="60"/>
    </row>
    <row r="90" ht="21" customHeight="1">
      <c r="A90" s="49" t="s">
        <v>93</v>
      </c>
    </row>
    <row r="92" ht="14.25">
      <c r="B92" s="51"/>
    </row>
    <row r="93" ht="14.25">
      <c r="F93" s="52"/>
    </row>
    <row r="95" spans="6:7" ht="14.25">
      <c r="F95" s="53"/>
      <c r="G95" s="54"/>
    </row>
  </sheetData>
  <sheetProtection/>
  <mergeCells count="7">
    <mergeCell ref="A89:J89"/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2013-12-17T19:38:40Z</dcterms:modified>
  <cp:category/>
  <cp:version/>
  <cp:contentType/>
  <cp:contentStatus/>
</cp:coreProperties>
</file>