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<sst xmlns="http://schemas.openxmlformats.org/spreadsheetml/2006/main" count="95" uniqueCount="95">
  <si>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</si>
  <si>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</si>
  <si>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</si>
  <si>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</si>
  <si>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</si>
  <si>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</si>
  <si>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</si>
  <si>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</si>
  <si>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</si>
  <si>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</si>
  <si>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</si>
  <si>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</si>
  <si>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</si>
  <si>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</si>
  <si>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</si>
  <si>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</si>
  <si>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</si>
  <si>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</si>
  <si>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</si>
  <si>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</si>
  <si>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</si>
  <si>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</si>
  <si>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</si>
  <si>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</si>
  <si>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</si>
  <si>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</si>
  <si>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</si>
  <si>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</si>
  <si>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</si>
  <si>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</si>
  <si>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</si>
  <si>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</si>
  <si>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</si>
  <si>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</si>
  <si>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</si>
  <si>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</si>
  <si>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</si>
  <si>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</si>
  <si>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</si>
  <si>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</si>
  <si>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</si>
  <si>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</si>
  <si>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</si>
  <si>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</si>
  <si>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</si>
  <si>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</si>
  <si>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</si>
  <si>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</si>
  <si>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</si>
  <si>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</si>
  <si>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</si>
  <si>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</si>
  <si>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</si>
  <si>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</si>
  <si>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</si>
  <si>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</si>
  <si>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</si>
  <si>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</si>
  <si>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</si>
  <si>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</si>
  <si>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</si>
  <si>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</si>
  <si>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</si>
  <si>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</si>
  <si>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</si>
  <si>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</si>
  <si>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</si>
  <si>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</si>
  <si>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</si>
  <si>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</si>
  <si>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</si>
  <si>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</si>
  <si>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</si>
  <si>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</si>
  <si>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</si>
  <si>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</si>
  <si>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</si>
  <si>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</si>
  <si>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</si>
  <si>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</si>
  <si>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</si>
  <si>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</si>
  <si>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</si>
  <si>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</si>
  <si>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</si>
  <si>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</si>
  <si>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</si>
  <si>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</si>
  <si>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</si>
  <si>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</si>
  <si>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10/12/13 - VENCIMENTO 17/12/13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</si>
  <si>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</si>
  <si>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</si>
  <si>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7.3. Revisão de Remuneração pelo Transporte Coletivo (1)</t>
  </si>
  <si>
    <t>10. Tarifa de Remuneração Líquida Por Passageiro (2)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</si>
</sst>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86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86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869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522863</v>
      </c>
      <c r="C7" s="10">
        <f aca="true" t="shared" si="0" ref="C7:I7">C8+C16+C20</f>
        <v>402796</v>
      </c>
      <c r="D7" s="10">
        <f t="shared" si="0"/>
        <v>600846</v>
      </c>
      <c r="E7" s="10">
        <f t="shared" si="0"/>
        <v>751591</v>
      </c>
      <c r="F7" s="10">
        <f t="shared" si="0"/>
        <v>465668</v>
      </c>
      <c r="G7" s="10">
        <f t="shared" si="0"/>
        <v>754376</v>
      </c>
      <c r="H7" s="10">
        <f t="shared" si="0"/>
        <v>379359</v>
      </c>
      <c r="I7" s="10">
        <f t="shared" si="0"/>
        <v>261221</v>
      </c>
      <c r="J7" s="10">
        <f>+J8+J16+J20</f>
        <v>4138720</v>
      </c>
      <c r="L7" s="42"/>
    </row>
    <row r="8" spans="1:10" ht="15.75">
      <c r="A8" s="11" t="s">
        <v>22</v>
      </c>
      <c r="B8" s="12">
        <f>+B9+B12</f>
        <v>289980</v>
      </c>
      <c r="C8" s="12">
        <f>+C9+C12</f>
        <v>237549</v>
      </c>
      <c r="D8" s="12">
        <f aca="true" t="shared" si="1" ref="D8:I8">+D9+D12</f>
        <v>381939</v>
      </c>
      <c r="E8" s="12">
        <f t="shared" si="1"/>
        <v>443080</v>
      </c>
      <c r="F8" s="12">
        <f t="shared" si="1"/>
        <v>264648</v>
      </c>
      <c r="G8" s="12">
        <f t="shared" si="1"/>
        <v>438781</v>
      </c>
      <c r="H8" s="12">
        <f t="shared" si="1"/>
        <v>203141</v>
      </c>
      <c r="I8" s="12">
        <f t="shared" si="1"/>
        <v>158063</v>
      </c>
      <c r="J8" s="12">
        <f>SUM(B8:I8)</f>
        <v>2417181</v>
      </c>
    </row>
    <row r="9" spans="1:10" ht="15.75">
      <c r="A9" s="13" t="s">
        <v>23</v>
      </c>
      <c r="B9" s="14">
        <v>35614</v>
      </c>
      <c r="C9" s="14">
        <v>34913</v>
      </c>
      <c r="D9" s="14">
        <v>40909</v>
      </c>
      <c r="E9" s="14">
        <v>45465</v>
      </c>
      <c r="F9" s="14">
        <v>37970</v>
      </c>
      <c r="G9" s="14">
        <v>46914</v>
      </c>
      <c r="H9" s="14">
        <v>20146</v>
      </c>
      <c r="I9" s="14">
        <v>23592</v>
      </c>
      <c r="J9" s="12">
        <f aca="true" t="shared" si="2" ref="J9:J15">SUM(B9:I9)</f>
        <v>285523</v>
      </c>
    </row>
    <row r="10" spans="1:10" ht="15.75">
      <c r="A10" s="15" t="s">
        <v>24</v>
      </c>
      <c r="B10" s="14">
        <f>+B9-B11</f>
        <v>35614</v>
      </c>
      <c r="C10" s="14">
        <f aca="true" t="shared" si="3" ref="C10:I10">+C9-C11</f>
        <v>34913</v>
      </c>
      <c r="D10" s="14">
        <f t="shared" si="3"/>
        <v>40909</v>
      </c>
      <c r="E10" s="14">
        <f t="shared" si="3"/>
        <v>45465</v>
      </c>
      <c r="F10" s="14">
        <f t="shared" si="3"/>
        <v>37970</v>
      </c>
      <c r="G10" s="14">
        <f t="shared" si="3"/>
        <v>46914</v>
      </c>
      <c r="H10" s="14">
        <f t="shared" si="3"/>
        <v>20146</v>
      </c>
      <c r="I10" s="14">
        <f t="shared" si="3"/>
        <v>23592</v>
      </c>
      <c r="J10" s="12">
        <f t="shared" si="2"/>
        <v>285523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254366</v>
      </c>
      <c r="C12" s="14">
        <f aca="true" t="shared" si="4" ref="C12:I12">C13+C14+C15</f>
        <v>202636</v>
      </c>
      <c r="D12" s="14">
        <f t="shared" si="4"/>
        <v>341030</v>
      </c>
      <c r="E12" s="14">
        <f t="shared" si="4"/>
        <v>397615</v>
      </c>
      <c r="F12" s="14">
        <f t="shared" si="4"/>
        <v>226678</v>
      </c>
      <c r="G12" s="14">
        <f t="shared" si="4"/>
        <v>391867</v>
      </c>
      <c r="H12" s="14">
        <f t="shared" si="4"/>
        <v>182995</v>
      </c>
      <c r="I12" s="14">
        <f t="shared" si="4"/>
        <v>134471</v>
      </c>
      <c r="J12" s="12">
        <f t="shared" si="2"/>
        <v>2131658</v>
      </c>
    </row>
    <row r="13" spans="1:10" ht="15.75">
      <c r="A13" s="15" t="s">
        <v>27</v>
      </c>
      <c r="B13" s="14">
        <v>107885</v>
      </c>
      <c r="C13" s="14">
        <v>88406</v>
      </c>
      <c r="D13" s="14">
        <v>148233</v>
      </c>
      <c r="E13" s="14">
        <v>174307</v>
      </c>
      <c r="F13" s="14">
        <v>104090</v>
      </c>
      <c r="G13" s="14">
        <v>175470</v>
      </c>
      <c r="H13" s="14">
        <v>80843</v>
      </c>
      <c r="I13" s="14">
        <v>59142</v>
      </c>
      <c r="J13" s="12">
        <f t="shared" si="2"/>
        <v>938376</v>
      </c>
    </row>
    <row r="14" spans="1:10" ht="15.75">
      <c r="A14" s="15" t="s">
        <v>28</v>
      </c>
      <c r="B14" s="14">
        <v>113192</v>
      </c>
      <c r="C14" s="14">
        <v>85462</v>
      </c>
      <c r="D14" s="14">
        <v>151776</v>
      </c>
      <c r="E14" s="14">
        <v>171881</v>
      </c>
      <c r="F14" s="14">
        <v>95032</v>
      </c>
      <c r="G14" s="14">
        <v>168781</v>
      </c>
      <c r="H14" s="14">
        <v>80053</v>
      </c>
      <c r="I14" s="14">
        <v>61513</v>
      </c>
      <c r="J14" s="12">
        <f t="shared" si="2"/>
        <v>927690</v>
      </c>
    </row>
    <row r="15" spans="1:10" ht="15.75">
      <c r="A15" s="15" t="s">
        <v>29</v>
      </c>
      <c r="B15" s="14">
        <v>33289</v>
      </c>
      <c r="C15" s="14">
        <v>28768</v>
      </c>
      <c r="D15" s="14">
        <v>41021</v>
      </c>
      <c r="E15" s="14">
        <v>51427</v>
      </c>
      <c r="F15" s="14">
        <v>27556</v>
      </c>
      <c r="G15" s="14">
        <v>47616</v>
      </c>
      <c r="H15" s="14">
        <v>22099</v>
      </c>
      <c r="I15" s="14">
        <v>13816</v>
      </c>
      <c r="J15" s="12">
        <f t="shared" si="2"/>
        <v>265592</v>
      </c>
    </row>
    <row r="16" spans="1:10" ht="15.75">
      <c r="A16" s="17" t="s">
        <v>30</v>
      </c>
      <c r="B16" s="18">
        <f>B17+B18+B19</f>
        <v>176555</v>
      </c>
      <c r="C16" s="18">
        <f aca="true" t="shared" si="5" ref="C16:I16">C17+C18+C19</f>
        <v>117531</v>
      </c>
      <c r="D16" s="18">
        <f t="shared" si="5"/>
        <v>144365</v>
      </c>
      <c r="E16" s="18">
        <f t="shared" si="5"/>
        <v>208415</v>
      </c>
      <c r="F16" s="18">
        <f t="shared" si="5"/>
        <v>143581</v>
      </c>
      <c r="G16" s="18">
        <f t="shared" si="5"/>
        <v>238806</v>
      </c>
      <c r="H16" s="18">
        <f t="shared" si="5"/>
        <v>143607</v>
      </c>
      <c r="I16" s="18">
        <f t="shared" si="5"/>
        <v>86138</v>
      </c>
      <c r="J16" s="12">
        <f aca="true" t="shared" si="6" ref="J16:J22">SUM(B16:I16)</f>
        <v>1258998</v>
      </c>
    </row>
    <row r="17" spans="1:10" ht="18.75" customHeight="1">
      <c r="A17" s="13" t="s">
        <v>31</v>
      </c>
      <c r="B17" s="14">
        <v>82901</v>
      </c>
      <c r="C17" s="14">
        <v>59055</v>
      </c>
      <c r="D17" s="14">
        <v>73786</v>
      </c>
      <c r="E17" s="14">
        <v>105590</v>
      </c>
      <c r="F17" s="14">
        <v>75295</v>
      </c>
      <c r="G17" s="14">
        <v>121654</v>
      </c>
      <c r="H17" s="14">
        <v>71112</v>
      </c>
      <c r="I17" s="14">
        <v>42426</v>
      </c>
      <c r="J17" s="12">
        <f t="shared" si="6"/>
        <v>631819</v>
      </c>
    </row>
    <row r="18" spans="1:10" ht="18.75" customHeight="1">
      <c r="A18" s="13" t="s">
        <v>32</v>
      </c>
      <c r="B18" s="14">
        <v>71989</v>
      </c>
      <c r="C18" s="14">
        <v>43030</v>
      </c>
      <c r="D18" s="14">
        <v>53981</v>
      </c>
      <c r="E18" s="14">
        <v>77123</v>
      </c>
      <c r="F18" s="14">
        <v>53097</v>
      </c>
      <c r="G18" s="14">
        <v>90184</v>
      </c>
      <c r="H18" s="14">
        <v>57358</v>
      </c>
      <c r="I18" s="14">
        <v>35394</v>
      </c>
      <c r="J18" s="12">
        <f t="shared" si="6"/>
        <v>482156</v>
      </c>
    </row>
    <row r="19" spans="1:10" ht="18.75" customHeight="1">
      <c r="A19" s="13" t="s">
        <v>33</v>
      </c>
      <c r="B19" s="14">
        <v>21665</v>
      </c>
      <c r="C19" s="14">
        <v>15446</v>
      </c>
      <c r="D19" s="14">
        <v>16598</v>
      </c>
      <c r="E19" s="14">
        <v>25702</v>
      </c>
      <c r="F19" s="14">
        <v>15189</v>
      </c>
      <c r="G19" s="14">
        <v>26968</v>
      </c>
      <c r="H19" s="14">
        <v>15137</v>
      </c>
      <c r="I19" s="14">
        <v>8318</v>
      </c>
      <c r="J19" s="12">
        <f t="shared" si="6"/>
        <v>145023</v>
      </c>
    </row>
    <row r="20" spans="1:10" ht="18.75" customHeight="1">
      <c r="A20" s="17" t="s">
        <v>34</v>
      </c>
      <c r="B20" s="14">
        <f>B21+B22</f>
        <v>56328</v>
      </c>
      <c r="C20" s="14">
        <f aca="true" t="shared" si="7" ref="C20:I20">C21+C22</f>
        <v>47716</v>
      </c>
      <c r="D20" s="14">
        <f t="shared" si="7"/>
        <v>74542</v>
      </c>
      <c r="E20" s="14">
        <f t="shared" si="7"/>
        <v>100096</v>
      </c>
      <c r="F20" s="14">
        <f t="shared" si="7"/>
        <v>57439</v>
      </c>
      <c r="G20" s="14">
        <f t="shared" si="7"/>
        <v>76789</v>
      </c>
      <c r="H20" s="14">
        <f t="shared" si="7"/>
        <v>32611</v>
      </c>
      <c r="I20" s="14">
        <f t="shared" si="7"/>
        <v>17020</v>
      </c>
      <c r="J20" s="12">
        <f t="shared" si="6"/>
        <v>462541</v>
      </c>
    </row>
    <row r="21" spans="1:10" ht="18.75" customHeight="1">
      <c r="A21" s="13" t="s">
        <v>35</v>
      </c>
      <c r="B21" s="14">
        <v>36050</v>
      </c>
      <c r="C21" s="14">
        <v>30538</v>
      </c>
      <c r="D21" s="14">
        <v>47707</v>
      </c>
      <c r="E21" s="14">
        <v>64061</v>
      </c>
      <c r="F21" s="14">
        <v>36761</v>
      </c>
      <c r="G21" s="14">
        <v>49145</v>
      </c>
      <c r="H21" s="14">
        <v>20871</v>
      </c>
      <c r="I21" s="14">
        <v>10893</v>
      </c>
      <c r="J21" s="12">
        <f t="shared" si="6"/>
        <v>296026</v>
      </c>
    </row>
    <row r="22" spans="1:10" ht="18.75" customHeight="1">
      <c r="A22" s="13" t="s">
        <v>36</v>
      </c>
      <c r="B22" s="14">
        <v>20278</v>
      </c>
      <c r="C22" s="14">
        <v>17178</v>
      </c>
      <c r="D22" s="14">
        <v>26835</v>
      </c>
      <c r="E22" s="14">
        <v>36035</v>
      </c>
      <c r="F22" s="14">
        <v>20678</v>
      </c>
      <c r="G22" s="14">
        <v>27644</v>
      </c>
      <c r="H22" s="14">
        <v>11740</v>
      </c>
      <c r="I22" s="14">
        <v>6127</v>
      </c>
      <c r="J22" s="12">
        <f t="shared" si="6"/>
        <v>166515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0.9685025930310617</v>
      </c>
      <c r="C28" s="23">
        <f aca="true" t="shared" si="8" ref="C28:I28">(((+C$8+C$16)*C$25)+(C$20*C$26))/C$7</f>
        <v>0.9711376071261879</v>
      </c>
      <c r="D28" s="23">
        <f t="shared" si="8"/>
        <v>0.9757583360794614</v>
      </c>
      <c r="E28" s="23">
        <f t="shared" si="8"/>
        <v>0.9732710114942834</v>
      </c>
      <c r="F28" s="23">
        <f t="shared" si="8"/>
        <v>0.9695208240634958</v>
      </c>
      <c r="G28" s="23">
        <f t="shared" si="8"/>
        <v>0.9731168874672577</v>
      </c>
      <c r="H28" s="23">
        <f t="shared" si="8"/>
        <v>0.9291232642431049</v>
      </c>
      <c r="I28" s="23">
        <f t="shared" si="8"/>
        <v>0.983888701903752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1.515125456537793</v>
      </c>
      <c r="C31" s="26">
        <f aca="true" t="shared" si="9" ref="C31:I31">C28*C30</f>
        <v>1.4938038672815022</v>
      </c>
      <c r="D31" s="26">
        <f t="shared" si="9"/>
        <v>1.516328454267483</v>
      </c>
      <c r="E31" s="26">
        <f t="shared" si="9"/>
        <v>1.5116845350529209</v>
      </c>
      <c r="F31" s="26">
        <f t="shared" si="9"/>
        <v>1.4655276776543804</v>
      </c>
      <c r="G31" s="26">
        <f t="shared" si="9"/>
        <v>1.541806396503123</v>
      </c>
      <c r="H31" s="26">
        <f t="shared" si="9"/>
        <v>1.6869161985597814</v>
      </c>
      <c r="I31" s="26">
        <f t="shared" si="9"/>
        <v>1.8895582520061558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792203.04</v>
      </c>
      <c r="C37" s="29">
        <f aca="true" t="shared" si="12" ref="C37:I37">+C38+C39</f>
        <v>601698.22</v>
      </c>
      <c r="D37" s="29">
        <f t="shared" si="12"/>
        <v>911079.89</v>
      </c>
      <c r="E37" s="29">
        <f t="shared" si="12"/>
        <v>1136168.49</v>
      </c>
      <c r="F37" s="29">
        <f t="shared" si="12"/>
        <v>682449.34</v>
      </c>
      <c r="G37" s="29">
        <f t="shared" si="12"/>
        <v>1163101.74</v>
      </c>
      <c r="H37" s="29">
        <f t="shared" si="12"/>
        <v>639946.84</v>
      </c>
      <c r="I37" s="29">
        <f t="shared" si="12"/>
        <v>493592.3</v>
      </c>
      <c r="J37" s="29">
        <f t="shared" si="11"/>
        <v>6420239.859999999</v>
      </c>
      <c r="L37" s="43"/>
      <c r="M37" s="43"/>
    </row>
    <row r="38" spans="1:12" ht="15.75">
      <c r="A38" s="17" t="s">
        <v>73</v>
      </c>
      <c r="B38" s="30">
        <f>ROUND(+B7*B31,2)</f>
        <v>792203.04</v>
      </c>
      <c r="C38" s="30">
        <f aca="true" t="shared" si="13" ref="C38:I38">ROUND(+C7*C31,2)</f>
        <v>601698.22</v>
      </c>
      <c r="D38" s="30">
        <f t="shared" si="13"/>
        <v>911079.89</v>
      </c>
      <c r="E38" s="30">
        <f t="shared" si="13"/>
        <v>1136168.49</v>
      </c>
      <c r="F38" s="30">
        <f t="shared" si="13"/>
        <v>682449.34</v>
      </c>
      <c r="G38" s="30">
        <f t="shared" si="13"/>
        <v>1163101.74</v>
      </c>
      <c r="H38" s="30">
        <f t="shared" si="13"/>
        <v>639946.84</v>
      </c>
      <c r="I38" s="30">
        <f t="shared" si="13"/>
        <v>493592.3</v>
      </c>
      <c r="J38" s="30">
        <f>SUM(B38:I38)</f>
        <v>6420239.859999999</v>
      </c>
      <c r="L38" s="67"/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7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7"/>
    </row>
    <row r="41" spans="1:12" ht="15.75">
      <c r="A41" s="2" t="s">
        <v>89</v>
      </c>
      <c r="B41" s="31">
        <f aca="true" t="shared" si="15" ref="B41:J41">+B42+B45+B51</f>
        <v>-104011.26000000001</v>
      </c>
      <c r="C41" s="31">
        <f t="shared" si="15"/>
        <v>-107379.56999999999</v>
      </c>
      <c r="D41" s="31">
        <f t="shared" si="15"/>
        <v>-111681.53</v>
      </c>
      <c r="E41" s="31">
        <f t="shared" si="15"/>
        <v>-128955.43</v>
      </c>
      <c r="F41" s="31">
        <f t="shared" si="15"/>
        <v>-104020.68</v>
      </c>
      <c r="G41" s="31">
        <f t="shared" si="15"/>
        <v>-144177.86</v>
      </c>
      <c r="H41" s="31">
        <f t="shared" si="15"/>
        <v>-64664.95</v>
      </c>
      <c r="I41" s="31">
        <f t="shared" si="15"/>
        <v>-65410.92</v>
      </c>
      <c r="J41" s="31">
        <f t="shared" si="15"/>
        <v>-830302.2</v>
      </c>
      <c r="L41" s="43"/>
    </row>
    <row r="42" spans="1:12" ht="15.75">
      <c r="A42" s="17" t="s">
        <v>44</v>
      </c>
      <c r="B42" s="32">
        <f>B43+B44</f>
        <v>-106842</v>
      </c>
      <c r="C42" s="32">
        <f aca="true" t="shared" si="16" ref="C42:I42">C43+C44</f>
        <v>-104739</v>
      </c>
      <c r="D42" s="32">
        <f t="shared" si="16"/>
        <v>-122727</v>
      </c>
      <c r="E42" s="32">
        <f t="shared" si="16"/>
        <v>-136395</v>
      </c>
      <c r="F42" s="32">
        <f t="shared" si="16"/>
        <v>-113910</v>
      </c>
      <c r="G42" s="32">
        <f t="shared" si="16"/>
        <v>-140742</v>
      </c>
      <c r="H42" s="32">
        <f t="shared" si="16"/>
        <v>-60438</v>
      </c>
      <c r="I42" s="32">
        <f t="shared" si="16"/>
        <v>-70776</v>
      </c>
      <c r="J42" s="31">
        <f t="shared" si="11"/>
        <v>-856569</v>
      </c>
      <c r="L42" s="43"/>
    </row>
    <row r="43" spans="1:12" ht="15.75">
      <c r="A43" s="13" t="s">
        <v>69</v>
      </c>
      <c r="B43" s="20">
        <f aca="true" t="shared" si="17" ref="B43:I43">ROUND(-B9*$D$3,2)</f>
        <v>-106842</v>
      </c>
      <c r="C43" s="20">
        <f t="shared" si="17"/>
        <v>-104739</v>
      </c>
      <c r="D43" s="20">
        <f t="shared" si="17"/>
        <v>-122727</v>
      </c>
      <c r="E43" s="20">
        <f t="shared" si="17"/>
        <v>-136395</v>
      </c>
      <c r="F43" s="20">
        <f t="shared" si="17"/>
        <v>-113910</v>
      </c>
      <c r="G43" s="20">
        <f t="shared" si="17"/>
        <v>-140742</v>
      </c>
      <c r="H43" s="20">
        <f t="shared" si="17"/>
        <v>-60438</v>
      </c>
      <c r="I43" s="20">
        <f t="shared" si="17"/>
        <v>-70776</v>
      </c>
      <c r="J43" s="57">
        <f t="shared" si="11"/>
        <v>-856569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-14858.63</v>
      </c>
      <c r="C45" s="32">
        <f t="shared" si="19"/>
        <v>-16006.17</v>
      </c>
      <c r="D45" s="32">
        <f t="shared" si="19"/>
        <v>-8474.74</v>
      </c>
      <c r="E45" s="32">
        <f t="shared" si="19"/>
        <v>-17500.22</v>
      </c>
      <c r="F45" s="32">
        <f t="shared" si="19"/>
        <v>-4742.59</v>
      </c>
      <c r="G45" s="32">
        <f t="shared" si="19"/>
        <v>-29275.69</v>
      </c>
      <c r="H45" s="32">
        <f t="shared" si="19"/>
        <v>-18814.73</v>
      </c>
      <c r="I45" s="32">
        <f t="shared" si="19"/>
        <v>-5927.73</v>
      </c>
      <c r="J45" s="32">
        <f t="shared" si="19"/>
        <v>-115600.5</v>
      </c>
      <c r="L45" s="50"/>
    </row>
    <row r="46" spans="1:10" ht="15.75">
      <c r="A46" s="13" t="s">
        <v>62</v>
      </c>
      <c r="B46" s="27">
        <v>-14858.63</v>
      </c>
      <c r="C46" s="27">
        <v>-16006.17</v>
      </c>
      <c r="D46" s="27">
        <v>-8474.74</v>
      </c>
      <c r="E46" s="27">
        <v>-17500.22</v>
      </c>
      <c r="F46" s="27">
        <v>-4742.59</v>
      </c>
      <c r="G46" s="27">
        <v>-29275.69</v>
      </c>
      <c r="H46" s="27">
        <v>-18814.73</v>
      </c>
      <c r="I46" s="27">
        <v>-5927.73</v>
      </c>
      <c r="J46" s="27">
        <f t="shared" si="11"/>
        <v>-115600.5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93</v>
      </c>
      <c r="B51" s="33">
        <v>17689.37</v>
      </c>
      <c r="C51" s="33">
        <v>13365.6</v>
      </c>
      <c r="D51" s="33">
        <v>19520.21</v>
      </c>
      <c r="E51" s="33">
        <v>24939.79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141867.30000000002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688191.78</v>
      </c>
      <c r="C53" s="35">
        <f t="shared" si="20"/>
        <v>494318.64999999997</v>
      </c>
      <c r="D53" s="35">
        <f t="shared" si="20"/>
        <v>799398.36</v>
      </c>
      <c r="E53" s="35">
        <f t="shared" si="20"/>
        <v>1007213.06</v>
      </c>
      <c r="F53" s="35">
        <f t="shared" si="20"/>
        <v>578428.6599999999</v>
      </c>
      <c r="G53" s="35">
        <f t="shared" si="20"/>
        <v>1018923.88</v>
      </c>
      <c r="H53" s="35">
        <f t="shared" si="20"/>
        <v>575281.89</v>
      </c>
      <c r="I53" s="35">
        <f t="shared" si="20"/>
        <v>428181.38</v>
      </c>
      <c r="J53" s="35">
        <f>SUM(B53:I53)</f>
        <v>5589937.659999999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5589937.63</v>
      </c>
      <c r="L56" s="43"/>
    </row>
    <row r="57" spans="1:10" ht="17.25" customHeight="1">
      <c r="A57" s="17" t="s">
        <v>48</v>
      </c>
      <c r="B57" s="45">
        <v>100709.71</v>
      </c>
      <c r="C57" s="45">
        <v>98276.41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198986.12</v>
      </c>
    </row>
    <row r="58" spans="1:10" ht="17.25" customHeight="1">
      <c r="A58" s="17" t="s">
        <v>54</v>
      </c>
      <c r="B58" s="45">
        <v>330132.03</v>
      </c>
      <c r="C58" s="45">
        <v>242031.24</v>
      </c>
      <c r="D58" s="44">
        <v>0</v>
      </c>
      <c r="E58" s="45">
        <v>141683.46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713846.73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55388.28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55388.28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102605.42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102605.42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41225.64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41225.64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35286.22</v>
      </c>
      <c r="E62" s="44">
        <v>0</v>
      </c>
      <c r="F62" s="45">
        <v>72319.92</v>
      </c>
      <c r="G62" s="44">
        <v>0</v>
      </c>
      <c r="H62" s="44">
        <v>0</v>
      </c>
      <c r="I62" s="44">
        <v>0</v>
      </c>
      <c r="J62" s="35">
        <f t="shared" si="21"/>
        <v>107606.14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79703.49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79703.49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64978.27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64978.27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14753.35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14753.35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265876.66</v>
      </c>
      <c r="G66" s="44">
        <v>0</v>
      </c>
      <c r="H66" s="44">
        <v>0</v>
      </c>
      <c r="I66" s="44">
        <v>0</v>
      </c>
      <c r="J66" s="35">
        <f t="shared" si="21"/>
        <v>265876.66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102966.39</v>
      </c>
      <c r="H67" s="45">
        <v>129818.49</v>
      </c>
      <c r="I67" s="44">
        <v>0</v>
      </c>
      <c r="J67" s="32">
        <f t="shared" si="21"/>
        <v>232784.88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223073.71</v>
      </c>
      <c r="H68" s="44">
        <v>0</v>
      </c>
      <c r="I68" s="44">
        <v>0</v>
      </c>
      <c r="J68" s="35">
        <f t="shared" si="21"/>
        <v>223073.71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134499.8</v>
      </c>
      <c r="J69" s="32">
        <f t="shared" si="21"/>
        <v>134499.8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176139.01</v>
      </c>
      <c r="J70" s="35">
        <f t="shared" si="21"/>
        <v>176139.01</v>
      </c>
    </row>
    <row r="71" spans="1:10" ht="17.25" customHeight="1">
      <c r="A71" s="41" t="s">
        <v>67</v>
      </c>
      <c r="B71" s="39">
        <v>257350.04</v>
      </c>
      <c r="C71" s="39">
        <v>154011</v>
      </c>
      <c r="D71" s="39">
        <v>564892.8</v>
      </c>
      <c r="E71" s="39">
        <v>706094.48</v>
      </c>
      <c r="F71" s="39">
        <v>240232.08</v>
      </c>
      <c r="G71" s="39">
        <v>692883.78</v>
      </c>
      <c r="H71" s="39">
        <v>445463.4</v>
      </c>
      <c r="I71" s="39">
        <v>117542.55</v>
      </c>
      <c r="J71" s="39">
        <f>SUM(B71:I71)</f>
        <v>3178470.13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94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1.6129044070133116</v>
      </c>
      <c r="C75" s="55">
        <v>1.5814804396369226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1.4940121066670387</v>
      </c>
      <c r="C76" s="55">
        <v>1.4635043945655044</v>
      </c>
      <c r="D76" s="55"/>
      <c r="E76" s="55">
        <v>1.5426875080288487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1.4196716536475573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1.4913029919793697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1.843084196115342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1.7036381242576046</v>
      </c>
      <c r="E80" s="55">
        <v>0</v>
      </c>
      <c r="F80" s="55">
        <v>1.5125368316607846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1.4891261095519828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1.4875718453414084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1.4736296561284266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1.4558324720437044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1.4823333484162897</v>
      </c>
      <c r="H85" s="55">
        <v>1.686916192841082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1.6259584603170538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1.8479397097611243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1.9128162483440154</v>
      </c>
      <c r="J88" s="39"/>
    </row>
    <row r="89" spans="1:10" ht="36.75" customHeight="1">
      <c r="A89" s="65" t="s">
        <v>91</v>
      </c>
      <c r="B89" s="66"/>
      <c r="C89" s="66"/>
      <c r="D89" s="66"/>
      <c r="E89" s="66"/>
      <c r="F89" s="66"/>
      <c r="G89" s="66"/>
      <c r="H89" s="66"/>
      <c r="I89" s="66"/>
      <c r="J89" s="66"/>
    </row>
    <row r="90" ht="27.75" customHeight="1">
      <c r="A90" s="49" t="s">
        <v>92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2013-12-16T18:42:23Z</dcterms:modified>
  <cp:category/>
  <cp:version/>
  <cp:contentType/>
  <cp:contentStatus/>
</cp:coreProperties>
</file>