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<sst xmlns="http://schemas.openxmlformats.org/spreadsheetml/2006/main" count="95" uniqueCount="95">
  <si>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</si>
  <si>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</si>
  <si>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</si>
  <si>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</si>
  <si>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</si>
  <si>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</si>
  <si>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</si>
  <si>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</si>
  <si>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</si>
  <si>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</si>
  <si>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</si>
  <si>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</si>
  <si>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</si>
  <si>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</si>
  <si>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</si>
  <si>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</si>
  <si>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</si>
  <si>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</si>
  <si>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</si>
  <si>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</si>
  <si>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</si>
  <si>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</si>
  <si>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</si>
  <si>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</si>
  <si>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</si>
  <si>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</si>
  <si>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</si>
  <si>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</si>
  <si>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</si>
  <si>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</si>
  <si>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</si>
  <si>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</si>
  <si>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</si>
  <si>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</si>
  <si>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</si>
  <si>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</si>
  <si>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</si>
  <si>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</si>
  <si>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</si>
  <si>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</si>
  <si>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</si>
  <si>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</si>
  <si>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</si>
  <si>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</si>
  <si>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</si>
  <si>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</si>
  <si>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</si>
  <si>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</si>
  <si>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</si>
  <si>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</si>
  <si>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</si>
  <si>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</si>
  <si>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</si>
  <si>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</si>
  <si>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</si>
  <si>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</si>
  <si>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</si>
  <si>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</si>
  <si>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</si>
  <si>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</si>
  <si>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</si>
  <si>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</si>
  <si>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</si>
  <si>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</si>
  <si>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</si>
  <si>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</si>
  <si>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</si>
  <si>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</si>
  <si>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</si>
  <si>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</si>
  <si>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</si>
  <si>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</si>
  <si>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</si>
  <si>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</si>
  <si>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</si>
  <si>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</si>
  <si>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</si>
  <si>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</si>
  <si>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</si>
  <si>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</si>
  <si>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</si>
  <si>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</si>
  <si>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</si>
  <si>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</si>
  <si>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</si>
  <si>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</si>
  <si>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</si>
  <si>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</si>
  <si>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</si>
  <si>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</si>
  <si>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06/12/13 - VENCIMENTO 13/12/13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</si>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</sst>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8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8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88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547013</v>
      </c>
      <c r="C7" s="10">
        <f aca="true" t="shared" si="0" ref="C7:I7">C8+C16+C20</f>
        <v>423606</v>
      </c>
      <c r="D7" s="10">
        <f t="shared" si="0"/>
        <v>637983</v>
      </c>
      <c r="E7" s="10">
        <f t="shared" si="0"/>
        <v>800120</v>
      </c>
      <c r="F7" s="10">
        <f t="shared" si="0"/>
        <v>487265</v>
      </c>
      <c r="G7" s="10">
        <f t="shared" si="0"/>
        <v>774907</v>
      </c>
      <c r="H7" s="10">
        <f t="shared" si="0"/>
        <v>403864</v>
      </c>
      <c r="I7" s="10">
        <f t="shared" si="0"/>
        <v>276351</v>
      </c>
      <c r="J7" s="10">
        <f>+J8+J16+J20</f>
        <v>4351109</v>
      </c>
      <c r="L7" s="42"/>
    </row>
    <row r="8" spans="1:10" ht="15.75">
      <c r="A8" s="11" t="s">
        <v>22</v>
      </c>
      <c r="B8" s="12">
        <f>+B9+B12</f>
        <v>306031</v>
      </c>
      <c r="C8" s="12">
        <f>+C9+C12</f>
        <v>250607</v>
      </c>
      <c r="D8" s="12">
        <f aca="true" t="shared" si="1" ref="D8:I8">+D9+D12</f>
        <v>403215</v>
      </c>
      <c r="E8" s="12">
        <f t="shared" si="1"/>
        <v>470979</v>
      </c>
      <c r="F8" s="12">
        <f t="shared" si="1"/>
        <v>279167</v>
      </c>
      <c r="G8" s="12">
        <f t="shared" si="1"/>
        <v>454059</v>
      </c>
      <c r="H8" s="12">
        <f t="shared" si="1"/>
        <v>219462</v>
      </c>
      <c r="I8" s="12">
        <f t="shared" si="1"/>
        <v>168643</v>
      </c>
      <c r="J8" s="12">
        <f>SUM(B8:I8)</f>
        <v>2552163</v>
      </c>
    </row>
    <row r="9" spans="1:10" ht="15.75">
      <c r="A9" s="13" t="s">
        <v>23</v>
      </c>
      <c r="B9" s="14">
        <v>41163</v>
      </c>
      <c r="C9" s="14">
        <v>39518</v>
      </c>
      <c r="D9" s="14">
        <v>46693</v>
      </c>
      <c r="E9" s="14">
        <v>53183</v>
      </c>
      <c r="F9" s="14">
        <v>43934</v>
      </c>
      <c r="G9" s="14">
        <v>51844</v>
      </c>
      <c r="H9" s="14">
        <v>23284</v>
      </c>
      <c r="I9" s="14">
        <v>26539</v>
      </c>
      <c r="J9" s="12">
        <f aca="true" t="shared" si="2" ref="J9:J15">SUM(B9:I9)</f>
        <v>326158</v>
      </c>
    </row>
    <row r="10" spans="1:10" ht="15.75">
      <c r="A10" s="15" t="s">
        <v>24</v>
      </c>
      <c r="B10" s="14">
        <f>+B9-B11</f>
        <v>41163</v>
      </c>
      <c r="C10" s="14">
        <f aca="true" t="shared" si="3" ref="C10:I10">+C9-C11</f>
        <v>39518</v>
      </c>
      <c r="D10" s="14">
        <f t="shared" si="3"/>
        <v>46693</v>
      </c>
      <c r="E10" s="14">
        <f t="shared" si="3"/>
        <v>53183</v>
      </c>
      <c r="F10" s="14">
        <f t="shared" si="3"/>
        <v>43934</v>
      </c>
      <c r="G10" s="14">
        <f t="shared" si="3"/>
        <v>51844</v>
      </c>
      <c r="H10" s="14">
        <f t="shared" si="3"/>
        <v>23284</v>
      </c>
      <c r="I10" s="14">
        <f t="shared" si="3"/>
        <v>26539</v>
      </c>
      <c r="J10" s="12">
        <f t="shared" si="2"/>
        <v>326158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264868</v>
      </c>
      <c r="C12" s="14">
        <f aca="true" t="shared" si="4" ref="C12:I12">C13+C14+C15</f>
        <v>211089</v>
      </c>
      <c r="D12" s="14">
        <f t="shared" si="4"/>
        <v>356522</v>
      </c>
      <c r="E12" s="14">
        <f t="shared" si="4"/>
        <v>417796</v>
      </c>
      <c r="F12" s="14">
        <f t="shared" si="4"/>
        <v>235233</v>
      </c>
      <c r="G12" s="14">
        <f t="shared" si="4"/>
        <v>402215</v>
      </c>
      <c r="H12" s="14">
        <f t="shared" si="4"/>
        <v>196178</v>
      </c>
      <c r="I12" s="14">
        <f t="shared" si="4"/>
        <v>142104</v>
      </c>
      <c r="J12" s="12">
        <f t="shared" si="2"/>
        <v>2226005</v>
      </c>
    </row>
    <row r="13" spans="1:10" ht="15.75">
      <c r="A13" s="15" t="s">
        <v>27</v>
      </c>
      <c r="B13" s="14">
        <v>111101</v>
      </c>
      <c r="C13" s="14">
        <v>90822</v>
      </c>
      <c r="D13" s="14">
        <v>153291</v>
      </c>
      <c r="E13" s="14">
        <v>180513</v>
      </c>
      <c r="F13" s="14">
        <v>106131</v>
      </c>
      <c r="G13" s="14">
        <v>178985</v>
      </c>
      <c r="H13" s="14">
        <v>86043</v>
      </c>
      <c r="I13" s="14">
        <v>62437</v>
      </c>
      <c r="J13" s="12">
        <f t="shared" si="2"/>
        <v>969323</v>
      </c>
    </row>
    <row r="14" spans="1:10" ht="15.75">
      <c r="A14" s="15" t="s">
        <v>28</v>
      </c>
      <c r="B14" s="14">
        <v>116883</v>
      </c>
      <c r="C14" s="14">
        <v>87657</v>
      </c>
      <c r="D14" s="14">
        <v>156635</v>
      </c>
      <c r="E14" s="14">
        <v>177913</v>
      </c>
      <c r="F14" s="14">
        <v>97708</v>
      </c>
      <c r="G14" s="14">
        <v>171851</v>
      </c>
      <c r="H14" s="14">
        <v>84782</v>
      </c>
      <c r="I14" s="14">
        <v>63592</v>
      </c>
      <c r="J14" s="12">
        <f t="shared" si="2"/>
        <v>957021</v>
      </c>
    </row>
    <row r="15" spans="1:10" ht="15.75">
      <c r="A15" s="15" t="s">
        <v>29</v>
      </c>
      <c r="B15" s="14">
        <v>36884</v>
      </c>
      <c r="C15" s="14">
        <v>32610</v>
      </c>
      <c r="D15" s="14">
        <v>46596</v>
      </c>
      <c r="E15" s="14">
        <v>59370</v>
      </c>
      <c r="F15" s="14">
        <v>31394</v>
      </c>
      <c r="G15" s="14">
        <v>51379</v>
      </c>
      <c r="H15" s="14">
        <v>25353</v>
      </c>
      <c r="I15" s="14">
        <v>16075</v>
      </c>
      <c r="J15" s="12">
        <f t="shared" si="2"/>
        <v>299661</v>
      </c>
    </row>
    <row r="16" spans="1:10" ht="15.75">
      <c r="A16" s="17" t="s">
        <v>30</v>
      </c>
      <c r="B16" s="18">
        <f>B17+B18+B19</f>
        <v>180424</v>
      </c>
      <c r="C16" s="18">
        <f aca="true" t="shared" si="5" ref="C16:I16">C17+C18+C19</f>
        <v>121682</v>
      </c>
      <c r="D16" s="18">
        <f t="shared" si="5"/>
        <v>152654</v>
      </c>
      <c r="E16" s="18">
        <f t="shared" si="5"/>
        <v>219680</v>
      </c>
      <c r="F16" s="18">
        <f t="shared" si="5"/>
        <v>147193</v>
      </c>
      <c r="G16" s="18">
        <f t="shared" si="5"/>
        <v>240133</v>
      </c>
      <c r="H16" s="18">
        <f t="shared" si="5"/>
        <v>148250</v>
      </c>
      <c r="I16" s="18">
        <f t="shared" si="5"/>
        <v>89123</v>
      </c>
      <c r="J16" s="12">
        <f aca="true" t="shared" si="6" ref="J16:J22">SUM(B16:I16)</f>
        <v>1299139</v>
      </c>
    </row>
    <row r="17" spans="1:10" ht="18.75" customHeight="1">
      <c r="A17" s="13" t="s">
        <v>31</v>
      </c>
      <c r="B17" s="14">
        <v>85203</v>
      </c>
      <c r="C17" s="14">
        <v>61165</v>
      </c>
      <c r="D17" s="14">
        <v>77676</v>
      </c>
      <c r="E17" s="14">
        <v>110929</v>
      </c>
      <c r="F17" s="14">
        <v>76209</v>
      </c>
      <c r="G17" s="14">
        <v>123398</v>
      </c>
      <c r="H17" s="14">
        <v>74178</v>
      </c>
      <c r="I17" s="14">
        <v>44224</v>
      </c>
      <c r="J17" s="12">
        <f t="shared" si="6"/>
        <v>652982</v>
      </c>
    </row>
    <row r="18" spans="1:10" ht="18.75" customHeight="1">
      <c r="A18" s="13" t="s">
        <v>32</v>
      </c>
      <c r="B18" s="14">
        <v>72176</v>
      </c>
      <c r="C18" s="14">
        <v>43679</v>
      </c>
      <c r="D18" s="14">
        <v>55762</v>
      </c>
      <c r="E18" s="14">
        <v>79481</v>
      </c>
      <c r="F18" s="14">
        <v>53853</v>
      </c>
      <c r="G18" s="14">
        <v>88518</v>
      </c>
      <c r="H18" s="14">
        <v>57392</v>
      </c>
      <c r="I18" s="14">
        <v>35834</v>
      </c>
      <c r="J18" s="12">
        <f t="shared" si="6"/>
        <v>486695</v>
      </c>
    </row>
    <row r="19" spans="1:10" ht="18.75" customHeight="1">
      <c r="A19" s="13" t="s">
        <v>33</v>
      </c>
      <c r="B19" s="14">
        <v>23045</v>
      </c>
      <c r="C19" s="14">
        <v>16838</v>
      </c>
      <c r="D19" s="14">
        <v>19216</v>
      </c>
      <c r="E19" s="14">
        <v>29270</v>
      </c>
      <c r="F19" s="14">
        <v>17131</v>
      </c>
      <c r="G19" s="14">
        <v>28217</v>
      </c>
      <c r="H19" s="14">
        <v>16680</v>
      </c>
      <c r="I19" s="14">
        <v>9065</v>
      </c>
      <c r="J19" s="12">
        <f t="shared" si="6"/>
        <v>159462</v>
      </c>
    </row>
    <row r="20" spans="1:10" ht="18.75" customHeight="1">
      <c r="A20" s="17" t="s">
        <v>34</v>
      </c>
      <c r="B20" s="14">
        <f>B21+B22</f>
        <v>60558</v>
      </c>
      <c r="C20" s="14">
        <f aca="true" t="shared" si="7" ref="C20:I20">C21+C22</f>
        <v>51317</v>
      </c>
      <c r="D20" s="14">
        <f t="shared" si="7"/>
        <v>82114</v>
      </c>
      <c r="E20" s="14">
        <f t="shared" si="7"/>
        <v>109461</v>
      </c>
      <c r="F20" s="14">
        <f t="shared" si="7"/>
        <v>60905</v>
      </c>
      <c r="G20" s="14">
        <f t="shared" si="7"/>
        <v>80715</v>
      </c>
      <c r="H20" s="14">
        <f t="shared" si="7"/>
        <v>36152</v>
      </c>
      <c r="I20" s="14">
        <f t="shared" si="7"/>
        <v>18585</v>
      </c>
      <c r="J20" s="12">
        <f t="shared" si="6"/>
        <v>499807</v>
      </c>
    </row>
    <row r="21" spans="1:10" ht="18.75" customHeight="1">
      <c r="A21" s="13" t="s">
        <v>35</v>
      </c>
      <c r="B21" s="14">
        <v>38757</v>
      </c>
      <c r="C21" s="14">
        <v>32843</v>
      </c>
      <c r="D21" s="14">
        <v>52553</v>
      </c>
      <c r="E21" s="14">
        <v>70055</v>
      </c>
      <c r="F21" s="14">
        <v>38979</v>
      </c>
      <c r="G21" s="14">
        <v>51658</v>
      </c>
      <c r="H21" s="14">
        <v>23137</v>
      </c>
      <c r="I21" s="14">
        <v>11894</v>
      </c>
      <c r="J21" s="12">
        <f t="shared" si="6"/>
        <v>319876</v>
      </c>
    </row>
    <row r="22" spans="1:10" ht="18.75" customHeight="1">
      <c r="A22" s="13" t="s">
        <v>36</v>
      </c>
      <c r="B22" s="14">
        <v>21801</v>
      </c>
      <c r="C22" s="14">
        <v>18474</v>
      </c>
      <c r="D22" s="14">
        <v>29561</v>
      </c>
      <c r="E22" s="14">
        <v>39406</v>
      </c>
      <c r="F22" s="14">
        <v>21926</v>
      </c>
      <c r="G22" s="14">
        <v>29057</v>
      </c>
      <c r="H22" s="14">
        <v>13015</v>
      </c>
      <c r="I22" s="14">
        <v>6691</v>
      </c>
      <c r="J22" s="12">
        <f t="shared" si="6"/>
        <v>179931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0.9680992431624111</v>
      </c>
      <c r="C28" s="23">
        <f aca="true" t="shared" si="8" ref="C28:I28">(((+C$8+C$16)*C$25)+(C$20*C$26))/C$7</f>
        <v>0.9705839225601148</v>
      </c>
      <c r="D28" s="23">
        <f t="shared" si="8"/>
        <v>0.9748503085505413</v>
      </c>
      <c r="E28" s="23">
        <f t="shared" si="8"/>
        <v>0.9725430901614758</v>
      </c>
      <c r="F28" s="23">
        <f t="shared" si="8"/>
        <v>0.9691140847382841</v>
      </c>
      <c r="G28" s="23">
        <f t="shared" si="8"/>
        <v>0.9724911099009301</v>
      </c>
      <c r="H28" s="23">
        <f t="shared" si="8"/>
        <v>0.9280292930293366</v>
      </c>
      <c r="I28" s="23">
        <f t="shared" si="8"/>
        <v>0.9836084837760675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1.514494456003276</v>
      </c>
      <c r="C31" s="26">
        <f aca="true" t="shared" si="9" ref="C31:I31">C28*C30</f>
        <v>1.4929521896819686</v>
      </c>
      <c r="D31" s="26">
        <f t="shared" si="9"/>
        <v>1.5149173794875412</v>
      </c>
      <c r="E31" s="26">
        <f t="shared" si="9"/>
        <v>1.510553927638804</v>
      </c>
      <c r="F31" s="26">
        <f t="shared" si="9"/>
        <v>1.4649128504903903</v>
      </c>
      <c r="G31" s="26">
        <f t="shared" si="9"/>
        <v>1.5408149145270338</v>
      </c>
      <c r="H31" s="26">
        <f t="shared" si="9"/>
        <v>1.6849299844240635</v>
      </c>
      <c r="I31" s="26">
        <f t="shared" si="9"/>
        <v>1.8890200930919376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828448.16</v>
      </c>
      <c r="C37" s="29">
        <f aca="true" t="shared" si="12" ref="C37:I37">+C38+C39</f>
        <v>632423.51</v>
      </c>
      <c r="D37" s="29">
        <f t="shared" si="12"/>
        <v>966491.53</v>
      </c>
      <c r="E37" s="29">
        <f t="shared" si="12"/>
        <v>1208624.41</v>
      </c>
      <c r="F37" s="29">
        <f t="shared" si="12"/>
        <v>713800.76</v>
      </c>
      <c r="G37" s="29">
        <f t="shared" si="12"/>
        <v>1193988.26</v>
      </c>
      <c r="H37" s="29">
        <f t="shared" si="12"/>
        <v>680482.56</v>
      </c>
      <c r="I37" s="29">
        <f t="shared" si="12"/>
        <v>522032.59</v>
      </c>
      <c r="J37" s="29">
        <f t="shared" si="11"/>
        <v>6746291.779999999</v>
      </c>
      <c r="L37" s="43"/>
      <c r="M37" s="43"/>
    </row>
    <row r="38" spans="1:10" ht="15.75">
      <c r="A38" s="17" t="s">
        <v>73</v>
      </c>
      <c r="B38" s="30">
        <f>ROUND(+B7*B31,2)</f>
        <v>828448.16</v>
      </c>
      <c r="C38" s="30">
        <f aca="true" t="shared" si="13" ref="C38:I38">ROUND(+C7*C31,2)</f>
        <v>632423.51</v>
      </c>
      <c r="D38" s="30">
        <f t="shared" si="13"/>
        <v>966491.53</v>
      </c>
      <c r="E38" s="30">
        <f t="shared" si="13"/>
        <v>1208624.41</v>
      </c>
      <c r="F38" s="30">
        <f t="shared" si="13"/>
        <v>713800.76</v>
      </c>
      <c r="G38" s="30">
        <f t="shared" si="13"/>
        <v>1193988.26</v>
      </c>
      <c r="H38" s="30">
        <f t="shared" si="13"/>
        <v>680482.56</v>
      </c>
      <c r="I38" s="30">
        <f t="shared" si="13"/>
        <v>522032.59</v>
      </c>
      <c r="J38" s="30">
        <f>SUM(B38:I38)</f>
        <v>6746291.779999999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-126332.54999999999</v>
      </c>
      <c r="C41" s="31">
        <f t="shared" si="15"/>
        <v>-122754.56999999998</v>
      </c>
      <c r="D41" s="31">
        <f t="shared" si="15"/>
        <v>-168963.53</v>
      </c>
      <c r="E41" s="31">
        <f t="shared" si="15"/>
        <v>-193454.61</v>
      </c>
      <c r="F41" s="31">
        <f t="shared" si="15"/>
        <v>-125152.68</v>
      </c>
      <c r="G41" s="31">
        <f t="shared" si="15"/>
        <v>-159291.86</v>
      </c>
      <c r="H41" s="31">
        <f t="shared" si="15"/>
        <v>-74622.81</v>
      </c>
      <c r="I41" s="31">
        <f t="shared" si="15"/>
        <v>-75691.92</v>
      </c>
      <c r="J41" s="31">
        <f t="shared" si="15"/>
        <v>-1046264.53</v>
      </c>
      <c r="L41" s="43"/>
    </row>
    <row r="42" spans="1:12" ht="15.75">
      <c r="A42" s="17" t="s">
        <v>44</v>
      </c>
      <c r="B42" s="32">
        <f>B43+B44</f>
        <v>-123489</v>
      </c>
      <c r="C42" s="32">
        <f aca="true" t="shared" si="16" ref="C42:I42">C43+C44</f>
        <v>-118554</v>
      </c>
      <c r="D42" s="32">
        <f t="shared" si="16"/>
        <v>-140079</v>
      </c>
      <c r="E42" s="32">
        <f t="shared" si="16"/>
        <v>-159549</v>
      </c>
      <c r="F42" s="32">
        <f t="shared" si="16"/>
        <v>-131802</v>
      </c>
      <c r="G42" s="32">
        <f t="shared" si="16"/>
        <v>-155532</v>
      </c>
      <c r="H42" s="32">
        <f t="shared" si="16"/>
        <v>-69852</v>
      </c>
      <c r="I42" s="32">
        <f t="shared" si="16"/>
        <v>-79617</v>
      </c>
      <c r="J42" s="31">
        <f t="shared" si="11"/>
        <v>-978474</v>
      </c>
      <c r="L42" s="43"/>
    </row>
    <row r="43" spans="1:12" ht="15.75">
      <c r="A43" s="13" t="s">
        <v>69</v>
      </c>
      <c r="B43" s="20">
        <f aca="true" t="shared" si="17" ref="B43:I43">ROUND(-B9*$D$3,2)</f>
        <v>-123489</v>
      </c>
      <c r="C43" s="20">
        <f t="shared" si="17"/>
        <v>-118554</v>
      </c>
      <c r="D43" s="20">
        <f t="shared" si="17"/>
        <v>-140079</v>
      </c>
      <c r="E43" s="20">
        <f t="shared" si="17"/>
        <v>-159549</v>
      </c>
      <c r="F43" s="20">
        <f t="shared" si="17"/>
        <v>-131802</v>
      </c>
      <c r="G43" s="20">
        <f t="shared" si="17"/>
        <v>-155532</v>
      </c>
      <c r="H43" s="20">
        <f t="shared" si="17"/>
        <v>-69852</v>
      </c>
      <c r="I43" s="20">
        <f t="shared" si="17"/>
        <v>-79617</v>
      </c>
      <c r="J43" s="57">
        <f t="shared" si="11"/>
        <v>-978474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-20532.92</v>
      </c>
      <c r="C45" s="32">
        <f t="shared" si="19"/>
        <v>-17566.17</v>
      </c>
      <c r="D45" s="32">
        <f t="shared" si="19"/>
        <v>-48404.74</v>
      </c>
      <c r="E45" s="32">
        <f t="shared" si="19"/>
        <v>-58845.4</v>
      </c>
      <c r="F45" s="32">
        <f t="shared" si="19"/>
        <v>-7982.59</v>
      </c>
      <c r="G45" s="32">
        <f t="shared" si="19"/>
        <v>-29599.69</v>
      </c>
      <c r="H45" s="32">
        <f t="shared" si="19"/>
        <v>-19358.59</v>
      </c>
      <c r="I45" s="32">
        <f t="shared" si="19"/>
        <v>-7367.73</v>
      </c>
      <c r="J45" s="32">
        <f t="shared" si="19"/>
        <v>-209657.83</v>
      </c>
      <c r="L45" s="50"/>
    </row>
    <row r="46" spans="1:10" ht="15.75">
      <c r="A46" s="13" t="s">
        <v>62</v>
      </c>
      <c r="B46" s="27">
        <v>-20532.92</v>
      </c>
      <c r="C46" s="27">
        <v>-17566.17</v>
      </c>
      <c r="D46" s="27">
        <v>-48404.74</v>
      </c>
      <c r="E46" s="27">
        <v>-58845.4</v>
      </c>
      <c r="F46" s="27">
        <v>-7982.59</v>
      </c>
      <c r="G46" s="27">
        <v>-29599.69</v>
      </c>
      <c r="H46" s="27">
        <v>-19358.59</v>
      </c>
      <c r="I46" s="27">
        <v>-7367.73</v>
      </c>
      <c r="J46" s="27">
        <f t="shared" si="11"/>
        <v>-209657.83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702115.6100000001</v>
      </c>
      <c r="C53" s="35">
        <f t="shared" si="20"/>
        <v>509668.94000000006</v>
      </c>
      <c r="D53" s="35">
        <f t="shared" si="20"/>
        <v>797528</v>
      </c>
      <c r="E53" s="35">
        <f t="shared" si="20"/>
        <v>1015169.7999999999</v>
      </c>
      <c r="F53" s="35">
        <f t="shared" si="20"/>
        <v>588648.0800000001</v>
      </c>
      <c r="G53" s="35">
        <f t="shared" si="20"/>
        <v>1034696.4</v>
      </c>
      <c r="H53" s="35">
        <f t="shared" si="20"/>
        <v>605859.75</v>
      </c>
      <c r="I53" s="35">
        <f t="shared" si="20"/>
        <v>446340.67000000004</v>
      </c>
      <c r="J53" s="35">
        <f>SUM(B53:I53)</f>
        <v>5700027.25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5700027.25</v>
      </c>
      <c r="L56" s="43"/>
    </row>
    <row r="57" spans="1:10" ht="17.25" customHeight="1">
      <c r="A57" s="17" t="s">
        <v>48</v>
      </c>
      <c r="B57" s="45">
        <v>95653.75</v>
      </c>
      <c r="C57" s="45">
        <v>90059.5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185713.25</v>
      </c>
    </row>
    <row r="58" spans="1:10" ht="17.25" customHeight="1">
      <c r="A58" s="17" t="s">
        <v>54</v>
      </c>
      <c r="B58" s="45">
        <v>337519.05</v>
      </c>
      <c r="C58" s="45">
        <v>260989.63</v>
      </c>
      <c r="D58" s="44">
        <v>0</v>
      </c>
      <c r="E58" s="45">
        <v>209380.5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807889.1799999999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71106.59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71106.59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45637.47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45637.47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54722.04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54722.04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47221.46</v>
      </c>
      <c r="E62" s="44">
        <v>0</v>
      </c>
      <c r="F62" s="45">
        <v>81007.77</v>
      </c>
      <c r="G62" s="44">
        <v>0</v>
      </c>
      <c r="H62" s="44">
        <v>0</v>
      </c>
      <c r="I62" s="44">
        <v>0</v>
      </c>
      <c r="J62" s="35">
        <f t="shared" si="21"/>
        <v>128229.23000000001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89392.19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89392.19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19378.13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19378.13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13590.82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13590.82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211126.65</v>
      </c>
      <c r="G66" s="44">
        <v>0</v>
      </c>
      <c r="H66" s="44">
        <v>0</v>
      </c>
      <c r="I66" s="44">
        <v>0</v>
      </c>
      <c r="J66" s="35">
        <f t="shared" si="21"/>
        <v>211126.65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214307.33</v>
      </c>
      <c r="H67" s="45">
        <v>252163.45</v>
      </c>
      <c r="I67" s="44">
        <v>0</v>
      </c>
      <c r="J67" s="32">
        <f t="shared" si="21"/>
        <v>466470.78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270715.49</v>
      </c>
      <c r="H68" s="44">
        <v>0</v>
      </c>
      <c r="I68" s="44">
        <v>0</v>
      </c>
      <c r="J68" s="35">
        <f t="shared" si="21"/>
        <v>270715.49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82078.66</v>
      </c>
      <c r="J69" s="32">
        <f t="shared" si="21"/>
        <v>82078.66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118264.99</v>
      </c>
      <c r="J70" s="35">
        <f t="shared" si="21"/>
        <v>118264.99</v>
      </c>
    </row>
    <row r="71" spans="1:10" ht="17.25" customHeight="1">
      <c r="A71" s="41" t="s">
        <v>67</v>
      </c>
      <c r="B71" s="39">
        <v>268942.81</v>
      </c>
      <c r="C71" s="39">
        <v>158619.81</v>
      </c>
      <c r="D71" s="39">
        <v>578840.43</v>
      </c>
      <c r="E71" s="39">
        <v>683428.17</v>
      </c>
      <c r="F71" s="39">
        <v>296513.66</v>
      </c>
      <c r="G71" s="39">
        <v>549673.57</v>
      </c>
      <c r="H71" s="39">
        <v>353696.31</v>
      </c>
      <c r="I71" s="39">
        <v>245997.02</v>
      </c>
      <c r="J71" s="39">
        <f>SUM(B71:I71)</f>
        <v>3135711.7800000003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1.6112267020516486</v>
      </c>
      <c r="C75" s="55">
        <v>1.5821121632820283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1.4933898980721223</v>
      </c>
      <c r="C76" s="55">
        <v>1.4626699746054033</v>
      </c>
      <c r="D76" s="55"/>
      <c r="E76" s="55">
        <v>1.5419410486280902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1.4183979021905828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1.4907857433744753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1.8218107577138896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1.7056371330856483</v>
      </c>
      <c r="E80" s="55">
        <v>0</v>
      </c>
      <c r="F80" s="55">
        <v>1.5137874240357188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1.487857521167985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1.4864293725077538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1.4725273513322747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1.4552217098872453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1.4813959898478277</v>
      </c>
      <c r="H85" s="55">
        <v>1.6849300011885189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1.6246535556053365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1.8474134618256395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1.9127788452792434</v>
      </c>
      <c r="J88" s="39"/>
    </row>
    <row r="89" spans="1:10" ht="37.5" customHeight="1">
      <c r="A89" s="65" t="s">
        <v>93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8.5" customHeight="1">
      <c r="A90" s="49" t="s">
        <v>94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2013-12-13T16:33:06Z</dcterms:modified>
  <cp:category/>
  <cp:version/>
  <cp:contentType/>
  <cp:contentStatus/>
</cp:coreProperties>
</file>