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<sst xmlns="http://schemas.openxmlformats.org/spreadsheetml/2006/main" count="95" uniqueCount="95">
  <si>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</si>
  <si>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</si>
  <si>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</si>
  <si>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</si>
  <si>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</si>
  <si>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</si>
  <si>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</si>
  <si>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</si>
  <si>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</si>
  <si>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</si>
  <si>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</si>
  <si>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</si>
  <si>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</si>
  <si>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</si>
  <si>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</si>
  <si>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</si>
  <si>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</si>
  <si>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</si>
  <si>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</si>
  <si>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</si>
  <si>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</si>
  <si>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</si>
  <si>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</si>
  <si>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</si>
  <si>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</si>
  <si>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</si>
  <si>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</si>
  <si>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</si>
  <si>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</si>
  <si>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</si>
  <si>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</si>
  <si>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</si>
  <si>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</si>
  <si>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</si>
  <si>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</si>
  <si>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</si>
  <si>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</si>
  <si>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</si>
  <si>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</si>
  <si>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</si>
  <si>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</si>
  <si>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</si>
  <si>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</si>
  <si>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</si>
  <si>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</si>
  <si>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</si>
  <si>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</si>
  <si>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</si>
  <si>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</si>
  <si>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</si>
  <si>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</si>
  <si>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</si>
  <si>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</si>
  <si>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</si>
  <si>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</si>
  <si>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</si>
  <si>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</si>
  <si>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</si>
  <si>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</si>
  <si>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</si>
  <si>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</si>
  <si>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</si>
  <si>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</si>
  <si>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</si>
  <si>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</si>
  <si>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</si>
  <si>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</si>
  <si>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</si>
  <si>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</si>
  <si>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</si>
  <si>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</si>
  <si>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</si>
  <si>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</si>
  <si>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</si>
  <si>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</si>
  <si>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</si>
  <si>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</si>
  <si>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</si>
  <si>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</si>
  <si>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</si>
  <si>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</si>
  <si>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</si>
  <si>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</si>
  <si>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</si>
  <si>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</si>
  <si>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</si>
  <si>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</si>
  <si>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</si>
  <si>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</si>
  <si>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</si>
  <si>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03/12/13 - VENCIMENTO 10/12/13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</si>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</sst>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0" sqref="L40:L4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525995</v>
      </c>
      <c r="C7" s="10">
        <f aca="true" t="shared" si="0" ref="C7:I7">C8+C16+C20</f>
        <v>412298</v>
      </c>
      <c r="D7" s="10">
        <f t="shared" si="0"/>
        <v>612260</v>
      </c>
      <c r="E7" s="10">
        <f t="shared" si="0"/>
        <v>776682</v>
      </c>
      <c r="F7" s="10">
        <f t="shared" si="0"/>
        <v>475910</v>
      </c>
      <c r="G7" s="10">
        <f t="shared" si="0"/>
        <v>754563</v>
      </c>
      <c r="H7" s="10">
        <f t="shared" si="0"/>
        <v>399160</v>
      </c>
      <c r="I7" s="10">
        <f t="shared" si="0"/>
        <v>273292</v>
      </c>
      <c r="J7" s="10">
        <f>+J8+J16+J20</f>
        <v>4230160</v>
      </c>
      <c r="L7" s="42"/>
    </row>
    <row r="8" spans="1:10" ht="15.75">
      <c r="A8" s="11" t="s">
        <v>22</v>
      </c>
      <c r="B8" s="12">
        <f>+B9+B12</f>
        <v>291492</v>
      </c>
      <c r="C8" s="12">
        <f>+C9+C12</f>
        <v>242132</v>
      </c>
      <c r="D8" s="12">
        <f aca="true" t="shared" si="1" ref="D8:I8">+D9+D12</f>
        <v>386548</v>
      </c>
      <c r="E8" s="12">
        <f t="shared" si="1"/>
        <v>455059</v>
      </c>
      <c r="F8" s="12">
        <f t="shared" si="1"/>
        <v>276093</v>
      </c>
      <c r="G8" s="12">
        <f t="shared" si="1"/>
        <v>438274</v>
      </c>
      <c r="H8" s="12">
        <f t="shared" si="1"/>
        <v>213300</v>
      </c>
      <c r="I8" s="12">
        <f t="shared" si="1"/>
        <v>164502</v>
      </c>
      <c r="J8" s="12">
        <f>SUM(B8:I8)</f>
        <v>2467400</v>
      </c>
    </row>
    <row r="9" spans="1:10" ht="15.75">
      <c r="A9" s="13" t="s">
        <v>23</v>
      </c>
      <c r="B9" s="14">
        <v>34041</v>
      </c>
      <c r="C9" s="14">
        <v>33683</v>
      </c>
      <c r="D9" s="14">
        <v>39130</v>
      </c>
      <c r="E9" s="14">
        <v>44554</v>
      </c>
      <c r="F9" s="14">
        <v>38459</v>
      </c>
      <c r="G9" s="14">
        <v>45498</v>
      </c>
      <c r="H9" s="14">
        <v>20700</v>
      </c>
      <c r="I9" s="14">
        <v>23848</v>
      </c>
      <c r="J9" s="12">
        <f aca="true" t="shared" si="2" ref="J9:J15">SUM(B9:I9)</f>
        <v>279913</v>
      </c>
    </row>
    <row r="10" spans="1:10" ht="15.75">
      <c r="A10" s="15" t="s">
        <v>24</v>
      </c>
      <c r="B10" s="14">
        <f>+B9-B11</f>
        <v>34041</v>
      </c>
      <c r="C10" s="14">
        <f aca="true" t="shared" si="3" ref="C10:I10">+C9-C11</f>
        <v>33683</v>
      </c>
      <c r="D10" s="14">
        <f t="shared" si="3"/>
        <v>39130</v>
      </c>
      <c r="E10" s="14">
        <f t="shared" si="3"/>
        <v>44554</v>
      </c>
      <c r="F10" s="14">
        <f t="shared" si="3"/>
        <v>38459</v>
      </c>
      <c r="G10" s="14">
        <f t="shared" si="3"/>
        <v>45498</v>
      </c>
      <c r="H10" s="14">
        <f t="shared" si="3"/>
        <v>20700</v>
      </c>
      <c r="I10" s="14">
        <f t="shared" si="3"/>
        <v>23848</v>
      </c>
      <c r="J10" s="12">
        <f t="shared" si="2"/>
        <v>279913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257451</v>
      </c>
      <c r="C12" s="14">
        <f aca="true" t="shared" si="4" ref="C12:I12">C13+C14+C15</f>
        <v>208449</v>
      </c>
      <c r="D12" s="14">
        <f t="shared" si="4"/>
        <v>347418</v>
      </c>
      <c r="E12" s="14">
        <f t="shared" si="4"/>
        <v>410505</v>
      </c>
      <c r="F12" s="14">
        <f t="shared" si="4"/>
        <v>237634</v>
      </c>
      <c r="G12" s="14">
        <f t="shared" si="4"/>
        <v>392776</v>
      </c>
      <c r="H12" s="14">
        <f t="shared" si="4"/>
        <v>192600</v>
      </c>
      <c r="I12" s="14">
        <f t="shared" si="4"/>
        <v>140654</v>
      </c>
      <c r="J12" s="12">
        <f t="shared" si="2"/>
        <v>2187487</v>
      </c>
    </row>
    <row r="13" spans="1:10" ht="15.75">
      <c r="A13" s="15" t="s">
        <v>27</v>
      </c>
      <c r="B13" s="14">
        <v>108701</v>
      </c>
      <c r="C13" s="14">
        <v>89433</v>
      </c>
      <c r="D13" s="14">
        <v>148160</v>
      </c>
      <c r="E13" s="14">
        <v>176167</v>
      </c>
      <c r="F13" s="14">
        <v>110514</v>
      </c>
      <c r="G13" s="14">
        <v>174070</v>
      </c>
      <c r="H13" s="14">
        <v>84071</v>
      </c>
      <c r="I13" s="14">
        <v>61703</v>
      </c>
      <c r="J13" s="12">
        <f t="shared" si="2"/>
        <v>952819</v>
      </c>
    </row>
    <row r="14" spans="1:10" ht="15.75">
      <c r="A14" s="15" t="s">
        <v>28</v>
      </c>
      <c r="B14" s="14">
        <v>111687</v>
      </c>
      <c r="C14" s="14">
        <v>85201</v>
      </c>
      <c r="D14" s="14">
        <v>151541</v>
      </c>
      <c r="E14" s="14">
        <v>173558</v>
      </c>
      <c r="F14" s="14">
        <v>94676</v>
      </c>
      <c r="G14" s="14">
        <v>165195</v>
      </c>
      <c r="H14" s="14">
        <v>81310</v>
      </c>
      <c r="I14" s="14">
        <v>62197</v>
      </c>
      <c r="J14" s="12">
        <f t="shared" si="2"/>
        <v>925365</v>
      </c>
    </row>
    <row r="15" spans="1:10" ht="15.75">
      <c r="A15" s="15" t="s">
        <v>29</v>
      </c>
      <c r="B15" s="14">
        <v>37063</v>
      </c>
      <c r="C15" s="14">
        <v>33815</v>
      </c>
      <c r="D15" s="14">
        <v>47717</v>
      </c>
      <c r="E15" s="14">
        <v>60780</v>
      </c>
      <c r="F15" s="14">
        <v>32444</v>
      </c>
      <c r="G15" s="14">
        <v>53511</v>
      </c>
      <c r="H15" s="14">
        <v>27219</v>
      </c>
      <c r="I15" s="14">
        <v>16754</v>
      </c>
      <c r="J15" s="12">
        <f t="shared" si="2"/>
        <v>309303</v>
      </c>
    </row>
    <row r="16" spans="1:10" ht="15.75">
      <c r="A16" s="17" t="s">
        <v>30</v>
      </c>
      <c r="B16" s="18">
        <f>B17+B18+B19</f>
        <v>176941</v>
      </c>
      <c r="C16" s="18">
        <f aca="true" t="shared" si="5" ref="C16:I16">C17+C18+C19</f>
        <v>120486</v>
      </c>
      <c r="D16" s="18">
        <f t="shared" si="5"/>
        <v>149082</v>
      </c>
      <c r="E16" s="18">
        <f t="shared" si="5"/>
        <v>216639</v>
      </c>
      <c r="F16" s="18">
        <f t="shared" si="5"/>
        <v>139982</v>
      </c>
      <c r="G16" s="18">
        <f t="shared" si="5"/>
        <v>239437</v>
      </c>
      <c r="H16" s="18">
        <f t="shared" si="5"/>
        <v>150968</v>
      </c>
      <c r="I16" s="18">
        <f t="shared" si="5"/>
        <v>90353</v>
      </c>
      <c r="J16" s="12">
        <f aca="true" t="shared" si="6" ref="J16:J22">SUM(B16:I16)</f>
        <v>1283888</v>
      </c>
    </row>
    <row r="17" spans="1:10" ht="18.75" customHeight="1">
      <c r="A17" s="13" t="s">
        <v>31</v>
      </c>
      <c r="B17" s="14">
        <v>83198</v>
      </c>
      <c r="C17" s="14">
        <v>60558</v>
      </c>
      <c r="D17" s="14">
        <v>74435</v>
      </c>
      <c r="E17" s="14">
        <v>107590</v>
      </c>
      <c r="F17" s="14">
        <v>69531</v>
      </c>
      <c r="G17" s="14">
        <v>121673</v>
      </c>
      <c r="H17" s="14">
        <v>74359</v>
      </c>
      <c r="I17" s="14">
        <v>44730</v>
      </c>
      <c r="J17" s="12">
        <f t="shared" si="6"/>
        <v>636074</v>
      </c>
    </row>
    <row r="18" spans="1:10" ht="18.75" customHeight="1">
      <c r="A18" s="13" t="s">
        <v>32</v>
      </c>
      <c r="B18" s="14">
        <v>70256</v>
      </c>
      <c r="C18" s="14">
        <v>42709</v>
      </c>
      <c r="D18" s="14">
        <v>54855</v>
      </c>
      <c r="E18" s="14">
        <v>78464</v>
      </c>
      <c r="F18" s="14">
        <v>52777</v>
      </c>
      <c r="G18" s="14">
        <v>88273</v>
      </c>
      <c r="H18" s="14">
        <v>58584</v>
      </c>
      <c r="I18" s="14">
        <v>36150</v>
      </c>
      <c r="J18" s="12">
        <f t="shared" si="6"/>
        <v>482068</v>
      </c>
    </row>
    <row r="19" spans="1:10" ht="18.75" customHeight="1">
      <c r="A19" s="13" t="s">
        <v>33</v>
      </c>
      <c r="B19" s="14">
        <v>23487</v>
      </c>
      <c r="C19" s="14">
        <v>17219</v>
      </c>
      <c r="D19" s="14">
        <v>19792</v>
      </c>
      <c r="E19" s="14">
        <v>30585</v>
      </c>
      <c r="F19" s="14">
        <v>17674</v>
      </c>
      <c r="G19" s="14">
        <v>29491</v>
      </c>
      <c r="H19" s="14">
        <v>18025</v>
      </c>
      <c r="I19" s="14">
        <v>9473</v>
      </c>
      <c r="J19" s="12">
        <f t="shared" si="6"/>
        <v>165746</v>
      </c>
    </row>
    <row r="20" spans="1:10" ht="18.75" customHeight="1">
      <c r="A20" s="17" t="s">
        <v>34</v>
      </c>
      <c r="B20" s="14">
        <f>B21+B22</f>
        <v>57562</v>
      </c>
      <c r="C20" s="14">
        <f aca="true" t="shared" si="7" ref="C20:I20">C21+C22</f>
        <v>49680</v>
      </c>
      <c r="D20" s="14">
        <f t="shared" si="7"/>
        <v>76630</v>
      </c>
      <c r="E20" s="14">
        <f t="shared" si="7"/>
        <v>104984</v>
      </c>
      <c r="F20" s="14">
        <f t="shared" si="7"/>
        <v>59835</v>
      </c>
      <c r="G20" s="14">
        <f t="shared" si="7"/>
        <v>76852</v>
      </c>
      <c r="H20" s="14">
        <f t="shared" si="7"/>
        <v>34892</v>
      </c>
      <c r="I20" s="14">
        <f t="shared" si="7"/>
        <v>18437</v>
      </c>
      <c r="J20" s="12">
        <f t="shared" si="6"/>
        <v>478872</v>
      </c>
    </row>
    <row r="21" spans="1:10" ht="18.75" customHeight="1">
      <c r="A21" s="13" t="s">
        <v>35</v>
      </c>
      <c r="B21" s="14">
        <v>36840</v>
      </c>
      <c r="C21" s="14">
        <v>31795</v>
      </c>
      <c r="D21" s="14">
        <v>49043</v>
      </c>
      <c r="E21" s="14">
        <v>67190</v>
      </c>
      <c r="F21" s="14">
        <v>38294</v>
      </c>
      <c r="G21" s="14">
        <v>49185</v>
      </c>
      <c r="H21" s="14">
        <v>22331</v>
      </c>
      <c r="I21" s="14">
        <v>11800</v>
      </c>
      <c r="J21" s="12">
        <f t="shared" si="6"/>
        <v>306478</v>
      </c>
    </row>
    <row r="22" spans="1:10" ht="18.75" customHeight="1">
      <c r="A22" s="13" t="s">
        <v>36</v>
      </c>
      <c r="B22" s="14">
        <v>20722</v>
      </c>
      <c r="C22" s="14">
        <v>17885</v>
      </c>
      <c r="D22" s="14">
        <v>27587</v>
      </c>
      <c r="E22" s="14">
        <v>37794</v>
      </c>
      <c r="F22" s="14">
        <v>21541</v>
      </c>
      <c r="G22" s="14">
        <v>27667</v>
      </c>
      <c r="H22" s="14">
        <v>12561</v>
      </c>
      <c r="I22" s="14">
        <v>6637</v>
      </c>
      <c r="J22" s="12">
        <f t="shared" si="6"/>
        <v>172394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0.9682716252055628</v>
      </c>
      <c r="C28" s="23">
        <f aca="true" t="shared" si="8" ref="C28:I28">(((+C$8+C$16)*C$25)+(C$20*C$26))/C$7</f>
        <v>0.9707177061251814</v>
      </c>
      <c r="D28" s="23">
        <f t="shared" si="8"/>
        <v>0.9755438833175448</v>
      </c>
      <c r="E28" s="23">
        <f t="shared" si="8"/>
        <v>0.9728714083756287</v>
      </c>
      <c r="F28" s="23">
        <f t="shared" si="8"/>
        <v>0.968932721522977</v>
      </c>
      <c r="G28" s="23">
        <f t="shared" si="8"/>
        <v>0.9731014995434443</v>
      </c>
      <c r="H28" s="23">
        <f t="shared" si="8"/>
        <v>0.9286766209038981</v>
      </c>
      <c r="I28" s="23">
        <f t="shared" si="8"/>
        <v>0.9835802449394786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1.5147641304715824</v>
      </c>
      <c r="C31" s="26">
        <f aca="true" t="shared" si="9" ref="C31:I31">C28*C30</f>
        <v>1.4931579755617541</v>
      </c>
      <c r="D31" s="26">
        <f t="shared" si="9"/>
        <v>1.5159951946754646</v>
      </c>
      <c r="E31" s="26">
        <f t="shared" si="9"/>
        <v>1.5110638714890263</v>
      </c>
      <c r="F31" s="26">
        <f t="shared" si="9"/>
        <v>1.4646387018541323</v>
      </c>
      <c r="G31" s="26">
        <f t="shared" si="9"/>
        <v>1.541782015876633</v>
      </c>
      <c r="H31" s="26">
        <f t="shared" si="9"/>
        <v>1.6861052729131176</v>
      </c>
      <c r="I31" s="26">
        <f t="shared" si="9"/>
        <v>1.8889658604062687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796758.36</v>
      </c>
      <c r="C37" s="29">
        <f aca="true" t="shared" si="12" ref="C37:I37">+C38+C39</f>
        <v>615626.05</v>
      </c>
      <c r="D37" s="29">
        <f t="shared" si="12"/>
        <v>928183.22</v>
      </c>
      <c r="E37" s="29">
        <f t="shared" si="12"/>
        <v>1173616.11</v>
      </c>
      <c r="F37" s="29">
        <f t="shared" si="12"/>
        <v>697036.2</v>
      </c>
      <c r="G37" s="29">
        <f t="shared" si="12"/>
        <v>1163371.66</v>
      </c>
      <c r="H37" s="29">
        <f t="shared" si="12"/>
        <v>673025.78</v>
      </c>
      <c r="I37" s="29">
        <f t="shared" si="12"/>
        <v>516239.26</v>
      </c>
      <c r="J37" s="29">
        <f t="shared" si="11"/>
        <v>6563856.640000001</v>
      </c>
      <c r="L37" s="43"/>
      <c r="M37" s="43"/>
    </row>
    <row r="38" spans="1:10" ht="15.75">
      <c r="A38" s="17" t="s">
        <v>73</v>
      </c>
      <c r="B38" s="30">
        <f>ROUND(+B7*B31,2)</f>
        <v>796758.36</v>
      </c>
      <c r="C38" s="30">
        <f aca="true" t="shared" si="13" ref="C38:I38">ROUND(+C7*C31,2)</f>
        <v>615626.05</v>
      </c>
      <c r="D38" s="30">
        <f t="shared" si="13"/>
        <v>928183.22</v>
      </c>
      <c r="E38" s="30">
        <f t="shared" si="13"/>
        <v>1173616.11</v>
      </c>
      <c r="F38" s="30">
        <f t="shared" si="13"/>
        <v>697036.2</v>
      </c>
      <c r="G38" s="30">
        <f t="shared" si="13"/>
        <v>1163371.66</v>
      </c>
      <c r="H38" s="30">
        <f t="shared" si="13"/>
        <v>673025.78</v>
      </c>
      <c r="I38" s="30">
        <f t="shared" si="13"/>
        <v>516239.26</v>
      </c>
      <c r="J38" s="30">
        <f>SUM(B38:I38)</f>
        <v>6563856.640000001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89</v>
      </c>
      <c r="B41" s="31">
        <f aca="true" t="shared" si="15" ref="B41:J41">+B42+B45+B51</f>
        <v>-99429.01000000001</v>
      </c>
      <c r="C41" s="31">
        <f t="shared" si="15"/>
        <v>-103689.56999999999</v>
      </c>
      <c r="D41" s="31">
        <f t="shared" si="15"/>
        <v>-106344.53</v>
      </c>
      <c r="E41" s="31">
        <f t="shared" si="15"/>
        <v>-126263.72</v>
      </c>
      <c r="F41" s="31">
        <f t="shared" si="15"/>
        <v>-106487.68</v>
      </c>
      <c r="G41" s="31">
        <f t="shared" si="15"/>
        <v>-139929.86</v>
      </c>
      <c r="H41" s="31">
        <f t="shared" si="15"/>
        <v>-66326.95</v>
      </c>
      <c r="I41" s="31">
        <f t="shared" si="15"/>
        <v>-66178.92</v>
      </c>
      <c r="J41" s="31">
        <f t="shared" si="15"/>
        <v>-814650.24</v>
      </c>
      <c r="L41" s="50"/>
    </row>
    <row r="42" spans="1:12" ht="15.75">
      <c r="A42" s="17" t="s">
        <v>44</v>
      </c>
      <c r="B42" s="32">
        <f>B43+B44</f>
        <v>-102123</v>
      </c>
      <c r="C42" s="32">
        <f aca="true" t="shared" si="16" ref="C42:I42">C43+C44</f>
        <v>-101049</v>
      </c>
      <c r="D42" s="32">
        <f t="shared" si="16"/>
        <v>-117390</v>
      </c>
      <c r="E42" s="32">
        <f t="shared" si="16"/>
        <v>-133662</v>
      </c>
      <c r="F42" s="32">
        <f t="shared" si="16"/>
        <v>-115377</v>
      </c>
      <c r="G42" s="32">
        <f t="shared" si="16"/>
        <v>-136494</v>
      </c>
      <c r="H42" s="32">
        <f t="shared" si="16"/>
        <v>-62100</v>
      </c>
      <c r="I42" s="32">
        <f t="shared" si="16"/>
        <v>-71544</v>
      </c>
      <c r="J42" s="31">
        <f t="shared" si="11"/>
        <v>-839739</v>
      </c>
      <c r="L42" s="50"/>
    </row>
    <row r="43" spans="1:12" ht="15.75">
      <c r="A43" s="13" t="s">
        <v>69</v>
      </c>
      <c r="B43" s="20">
        <f aca="true" t="shared" si="17" ref="B43:I43">ROUND(-B9*$D$3,2)</f>
        <v>-102123</v>
      </c>
      <c r="C43" s="20">
        <f t="shared" si="17"/>
        <v>-101049</v>
      </c>
      <c r="D43" s="20">
        <f t="shared" si="17"/>
        <v>-117390</v>
      </c>
      <c r="E43" s="20">
        <f t="shared" si="17"/>
        <v>-133662</v>
      </c>
      <c r="F43" s="20">
        <f t="shared" si="17"/>
        <v>-115377</v>
      </c>
      <c r="G43" s="20">
        <f t="shared" si="17"/>
        <v>-136494</v>
      </c>
      <c r="H43" s="20">
        <f t="shared" si="17"/>
        <v>-62100</v>
      </c>
      <c r="I43" s="20">
        <f t="shared" si="17"/>
        <v>-71544</v>
      </c>
      <c r="J43" s="57">
        <f t="shared" si="11"/>
        <v>-839739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-14995.38</v>
      </c>
      <c r="C45" s="32">
        <f t="shared" si="19"/>
        <v>-16006.17</v>
      </c>
      <c r="D45" s="32">
        <f t="shared" si="19"/>
        <v>-8474.74</v>
      </c>
      <c r="E45" s="32">
        <f t="shared" si="19"/>
        <v>-17541.510000000002</v>
      </c>
      <c r="F45" s="32">
        <f t="shared" si="19"/>
        <v>-5742.59</v>
      </c>
      <c r="G45" s="32">
        <f t="shared" si="19"/>
        <v>-29275.69</v>
      </c>
      <c r="H45" s="32">
        <f t="shared" si="19"/>
        <v>-18814.73</v>
      </c>
      <c r="I45" s="32">
        <f t="shared" si="19"/>
        <v>-5927.73</v>
      </c>
      <c r="J45" s="32">
        <f t="shared" si="19"/>
        <v>-116778.54</v>
      </c>
      <c r="L45" s="50"/>
    </row>
    <row r="46" spans="1:10" ht="15.75">
      <c r="A46" s="13" t="s">
        <v>62</v>
      </c>
      <c r="B46" s="27">
        <v>-14858.63</v>
      </c>
      <c r="C46" s="27">
        <v>-16006.17</v>
      </c>
      <c r="D46" s="27">
        <v>-8474.74</v>
      </c>
      <c r="E46" s="27">
        <v>-17500.22</v>
      </c>
      <c r="F46" s="27">
        <v>-4742.59</v>
      </c>
      <c r="G46" s="27">
        <v>-29275.69</v>
      </c>
      <c r="H46" s="27">
        <v>-18814.73</v>
      </c>
      <c r="I46" s="27">
        <v>-5927.73</v>
      </c>
      <c r="J46" s="27">
        <f t="shared" si="11"/>
        <v>-115600.5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-1000</v>
      </c>
      <c r="G48" s="27">
        <v>0</v>
      </c>
      <c r="H48" s="27">
        <v>0</v>
      </c>
      <c r="I48" s="27">
        <v>0</v>
      </c>
      <c r="J48" s="27">
        <f t="shared" si="11"/>
        <v>-1000</v>
      </c>
    </row>
    <row r="49" spans="1:10" ht="15.75">
      <c r="A49" s="13" t="s">
        <v>65</v>
      </c>
      <c r="B49" s="27">
        <v>-136.75</v>
      </c>
      <c r="C49" s="27">
        <v>0</v>
      </c>
      <c r="D49" s="27">
        <v>0</v>
      </c>
      <c r="E49" s="27">
        <v>-41.29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-178.04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697329.35</v>
      </c>
      <c r="C53" s="35">
        <f t="shared" si="20"/>
        <v>511936.48000000004</v>
      </c>
      <c r="D53" s="35">
        <f t="shared" si="20"/>
        <v>821838.69</v>
      </c>
      <c r="E53" s="35">
        <f t="shared" si="20"/>
        <v>1047352.3900000001</v>
      </c>
      <c r="F53" s="35">
        <f t="shared" si="20"/>
        <v>590548.52</v>
      </c>
      <c r="G53" s="35">
        <f t="shared" si="20"/>
        <v>1023441.7999999999</v>
      </c>
      <c r="H53" s="35">
        <f t="shared" si="20"/>
        <v>606698.8300000001</v>
      </c>
      <c r="I53" s="35">
        <f t="shared" si="20"/>
        <v>450060.34</v>
      </c>
      <c r="J53" s="35">
        <f>SUM(B53:I53)</f>
        <v>5749206.4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5749206.43</v>
      </c>
      <c r="L56" s="43"/>
    </row>
    <row r="57" spans="1:10" ht="17.25" customHeight="1">
      <c r="A57" s="17" t="s">
        <v>48</v>
      </c>
      <c r="B57" s="45">
        <v>101789.83</v>
      </c>
      <c r="C57" s="45">
        <v>93300.78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195090.61</v>
      </c>
    </row>
    <row r="58" spans="1:10" ht="17.25" customHeight="1">
      <c r="A58" s="17" t="s">
        <v>54</v>
      </c>
      <c r="B58" s="45">
        <v>326596.7</v>
      </c>
      <c r="C58" s="45">
        <v>260015.89</v>
      </c>
      <c r="D58" s="44">
        <v>0</v>
      </c>
      <c r="E58" s="45">
        <v>218089.12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804701.7100000001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69611.11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69611.11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67853.57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67853.57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55612.16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55612.16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49921.37</v>
      </c>
      <c r="E62" s="44">
        <v>0</v>
      </c>
      <c r="F62" s="45">
        <v>86082.26</v>
      </c>
      <c r="G62" s="44">
        <v>0</v>
      </c>
      <c r="H62" s="44">
        <v>0</v>
      </c>
      <c r="I62" s="44">
        <v>0</v>
      </c>
      <c r="J62" s="35">
        <f t="shared" si="21"/>
        <v>136003.63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93337.94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93337.94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37231.11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37231.11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15266.03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15266.03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207952.62</v>
      </c>
      <c r="G66" s="44">
        <v>0</v>
      </c>
      <c r="H66" s="44">
        <v>0</v>
      </c>
      <c r="I66" s="44">
        <v>0</v>
      </c>
      <c r="J66" s="35">
        <f t="shared" si="21"/>
        <v>207952.62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205649.55</v>
      </c>
      <c r="H67" s="45">
        <v>253002.52</v>
      </c>
      <c r="I67" s="44">
        <v>0</v>
      </c>
      <c r="J67" s="32">
        <f t="shared" si="21"/>
        <v>458652.06999999995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268118.68</v>
      </c>
      <c r="H68" s="44">
        <v>0</v>
      </c>
      <c r="I68" s="44">
        <v>0</v>
      </c>
      <c r="J68" s="35">
        <f t="shared" si="21"/>
        <v>268118.68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86665.38</v>
      </c>
      <c r="J69" s="32">
        <f t="shared" si="21"/>
        <v>86665.38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117397.91</v>
      </c>
      <c r="J70" s="35">
        <f t="shared" si="21"/>
        <v>117397.91</v>
      </c>
    </row>
    <row r="71" spans="1:10" ht="17.25" customHeight="1">
      <c r="A71" s="41" t="s">
        <v>67</v>
      </c>
      <c r="B71" s="39">
        <v>268942.82</v>
      </c>
      <c r="C71" s="39">
        <v>158619.81</v>
      </c>
      <c r="D71" s="39">
        <v>578840.47</v>
      </c>
      <c r="E71" s="39">
        <v>683428.19</v>
      </c>
      <c r="F71" s="39">
        <v>296513.65</v>
      </c>
      <c r="G71" s="39">
        <v>549673.59</v>
      </c>
      <c r="H71" s="39">
        <v>353696.32</v>
      </c>
      <c r="I71" s="39">
        <v>245997.05</v>
      </c>
      <c r="J71" s="39">
        <f>SUM(B71:I71)</f>
        <v>3135711.8999999994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1.6094700004172404</v>
      </c>
      <c r="C75" s="55">
        <v>1.5808974564976985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1.4936558039834746</v>
      </c>
      <c r="C76" s="55">
        <v>1.4628715917507071</v>
      </c>
      <c r="D76" s="55"/>
      <c r="E76" s="55">
        <v>1.542919649841014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1.4191411987588294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1.4926372482462096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1.8382371768226786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1.6953548594139574</v>
      </c>
      <c r="E80" s="55">
        <v>0</v>
      </c>
      <c r="F80" s="55">
        <v>1.5109049982404836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1.4884220257553424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1.486755793728478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1.473024510428614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1.4549493902175599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1.4823092146480812</v>
      </c>
      <c r="H85" s="55">
        <v>1.686105296121856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1.6259445635822425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1.8473604141776183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1.913141762895425</v>
      </c>
      <c r="J88" s="39"/>
    </row>
    <row r="89" spans="1:10" ht="40.5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1" customHeight="1">
      <c r="A90" s="49" t="s">
        <v>94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2013-12-09T18:54:09Z</dcterms:modified>
  <cp:category/>
  <cp:version/>
  <cp:contentType/>
  <cp:contentStatus/>
</cp:coreProperties>
</file>