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88" i="8"/>
  <c r="K77"/>
  <c r="K75"/>
  <c r="K60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K9" s="1"/>
  <c r="I9"/>
  <c r="I8" s="1"/>
  <c r="I7" s="1"/>
  <c r="I45" s="1"/>
  <c r="I44" s="1"/>
  <c r="J9"/>
  <c r="J8" s="1"/>
  <c r="J7" s="1"/>
  <c r="J45" s="1"/>
  <c r="J44" s="1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K58" s="1"/>
  <c r="G58"/>
  <c r="G57" s="1"/>
  <c r="H58"/>
  <c r="H57" s="1"/>
  <c r="I58"/>
  <c r="I57" s="1"/>
  <c r="J58"/>
  <c r="J57" s="1"/>
  <c r="K59"/>
  <c r="K62"/>
  <c r="K63"/>
  <c r="B64"/>
  <c r="C64"/>
  <c r="D64"/>
  <c r="E64"/>
  <c r="F64"/>
  <c r="G64"/>
  <c r="H64"/>
  <c r="I64"/>
  <c r="J64"/>
  <c r="K65"/>
  <c r="K66"/>
  <c r="K67"/>
  <c r="K68"/>
  <c r="K69"/>
  <c r="K72"/>
  <c r="K73"/>
  <c r="K74"/>
  <c r="K76"/>
  <c r="K78"/>
  <c r="K79"/>
  <c r="K80"/>
  <c r="K81"/>
  <c r="K82"/>
  <c r="K83"/>
  <c r="K84"/>
  <c r="K85"/>
  <c r="K86"/>
  <c r="K90"/>
  <c r="K91"/>
  <c r="B94"/>
  <c r="C94"/>
  <c r="D94"/>
  <c r="E94"/>
  <c r="F94"/>
  <c r="G94"/>
  <c r="H94"/>
  <c r="I94"/>
  <c r="J94"/>
  <c r="K94"/>
  <c r="K95"/>
  <c r="K101"/>
  <c r="K102"/>
  <c r="K106"/>
  <c r="K107"/>
  <c r="K108"/>
  <c r="K109"/>
  <c r="K110"/>
  <c r="K111"/>
  <c r="K112"/>
  <c r="K113"/>
  <c r="K114"/>
  <c r="K115"/>
  <c r="K116"/>
  <c r="K117"/>
  <c r="K118"/>
  <c r="G56" l="1"/>
  <c r="C56"/>
  <c r="D56"/>
  <c r="J56"/>
  <c r="I56"/>
  <c r="H56"/>
  <c r="K64"/>
  <c r="E56"/>
  <c r="B56"/>
  <c r="J43"/>
  <c r="J93"/>
  <c r="J92" s="1"/>
  <c r="F43"/>
  <c r="D43"/>
  <c r="D93"/>
  <c r="D92" s="1"/>
  <c r="D104" s="1"/>
  <c r="K104" s="1"/>
  <c r="B7"/>
  <c r="B45" s="1"/>
  <c r="I93"/>
  <c r="I92" s="1"/>
  <c r="I43"/>
  <c r="G93"/>
  <c r="G92" s="1"/>
  <c r="G43"/>
  <c r="E93"/>
  <c r="E92" s="1"/>
  <c r="E105" s="1"/>
  <c r="K105" s="1"/>
  <c r="E43"/>
  <c r="C46"/>
  <c r="K46" s="1"/>
  <c r="C45"/>
  <c r="F57"/>
  <c r="F56" s="1"/>
  <c r="H8"/>
  <c r="H7" s="1"/>
  <c r="H45" s="1"/>
  <c r="H44" s="1"/>
  <c r="H43" l="1"/>
  <c r="H93"/>
  <c r="H92" s="1"/>
  <c r="C44"/>
  <c r="K8"/>
  <c r="K7" s="1"/>
  <c r="K57"/>
  <c r="B44"/>
  <c r="K45"/>
  <c r="F93"/>
  <c r="F92" s="1"/>
  <c r="K56"/>
  <c r="C93" l="1"/>
  <c r="C92" s="1"/>
  <c r="C103" s="1"/>
  <c r="K103" s="1"/>
  <c r="K100" s="1"/>
  <c r="C43"/>
  <c r="B43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<sst xmlns="http://schemas.openxmlformats.org/spreadsheetml/2006/main" count="123" uniqueCount="123">
  <si>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</si>
  <si>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</si>
  <si>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</si>
  <si>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</si>
  <si>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</si>
  <si>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</si>
  <si>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</si>
  <si>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</si>
  <si>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</si>
  <si>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</si>
  <si>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</si>
  <si>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</si>
  <si>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</si>
  <si>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</si>
  <si>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</si>
  <si>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</si>
  <si>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</si>
  <si>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</si>
  <si>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</si>
  <si>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</si>
  <si>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</si>
  <si>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</si>
  <si>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</si>
  <si>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</si>
  <si>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</si>
  <si>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</si>
  <si>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</si>
  <si>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</si>
  <si>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</si>
  <si>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</si>
  <si>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</si>
  <si>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</si>
  <si>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</si>
  <si>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</si>
  <si>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</si>
  <si>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</si>
  <si>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</si>
  <si>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</si>
  <si>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</si>
  <si>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</si>
  <si>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</si>
  <si>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</si>
  <si>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</si>
  <si>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</si>
  <si>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</si>
  <si>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</si>
  <si>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</si>
  <si>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</si>
  <si>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</si>
  <si>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</si>
  <si>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</si>
  <si>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</si>
  <si>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</si>
  <si>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</si>
  <si>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</si>
  <si>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</si>
  <si>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</si>
  <si>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</si>
  <si>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</si>
  <si>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</si>
  <si>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</si>
  <si>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</si>
  <si>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</si>
  <si>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</si>
  <si>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</si>
  <si>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</si>
  <si>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</si>
  <si>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</si>
  <si>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</si>
  <si>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</si>
  <si>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</si>
  <si>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</si>
  <si>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</si>
  <si>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</si>
  <si>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</si>
  <si>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</si>
  <si>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</si>
  <si>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</si>
  <si>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</si>
  <si>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</si>
  <si>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</si>
  <si>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</si>
  <si>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</si>
  <si>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</si>
  <si>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</si>
  <si>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</si>
  <si>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</si>
  <si>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</si>
  <si>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</si>
  <si>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</si>
  <si>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</si>
  <si>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</si>
  <si>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</si>
  <si>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</si>
  <si>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</si>
  <si>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</si>
  <si>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</si>
  <si>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</si>
  <si>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</si>
  <si>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</si>
  <si>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</si>
  <si>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</si>
  <si>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</si>
  <si>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</si>
  <si>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</si>
  <si>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</si>
  <si>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</si>
  <si>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</si>
  <si>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</si>
  <si>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</si>
  <si>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</si>
  <si>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</si>
  <si>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</si>
  <si>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</si>
  <si>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</si>
  <si>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</si>
  <si>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</si>
  <si>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</si>
  <si>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</si>
  <si>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</si>
  <si>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</si>
  <si>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</si>
  <si>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30/12/13 - VENCIMENTO 08/01/14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</si>
</sst>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topLeftCell="G86" zoomScaleNormal="100" zoomScaleSheetLayoutView="70" workbookViewId="0">
      <selection activeCell="K100" sqref="K100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347072</v>
      </c>
      <c r="C7" s="9">
        <f t="shared" si="0"/>
        <v>429234</v>
      </c>
      <c r="D7" s="9">
        <f t="shared" si="0"/>
        <v>489727</v>
      </c>
      <c r="E7" s="9">
        <f t="shared" si="0"/>
        <v>293126</v>
      </c>
      <c r="F7" s="9">
        <f t="shared" si="0"/>
        <v>460902</v>
      </c>
      <c r="G7" s="9">
        <f t="shared" si="0"/>
        <v>702865</v>
      </c>
      <c r="H7" s="9">
        <f t="shared" si="0"/>
        <v>279781</v>
      </c>
      <c r="I7" s="9">
        <f t="shared" si="0"/>
        <v>64300</v>
      </c>
      <c r="J7" s="9">
        <f t="shared" si="0"/>
        <v>191784</v>
      </c>
      <c r="K7" s="9">
        <f t="shared" si="0"/>
        <v>3258791</v>
      </c>
      <c r="L7" s="55"/>
    </row>
    <row r="8" spans="1:13" ht="17.25" customHeight="1">
      <c r="A8" s="10" t="s">
        <v>31</v>
      </c>
      <c r="B8" s="11">
        <f>B9+B12</f>
        <v>200623</v>
      </c>
      <c r="C8" s="11">
        <f t="shared" ref="C8:J8" si="1">C9+C12</f>
        <v>252829</v>
      </c>
      <c r="D8" s="11">
        <f t="shared" si="1"/>
        <v>273017</v>
      </c>
      <c r="E8" s="11">
        <f t="shared" si="1"/>
        <v>166919</v>
      </c>
      <c r="F8" s="11">
        <f t="shared" si="1"/>
        <v>246616</v>
      </c>
      <c r="G8" s="11">
        <f t="shared" si="1"/>
        <v>366630</v>
      </c>
      <c r="H8" s="11">
        <f t="shared" si="1"/>
        <v>167254</v>
      </c>
      <c r="I8" s="11">
        <f t="shared" si="1"/>
        <v>33250</v>
      </c>
      <c r="J8" s="11">
        <f t="shared" si="1"/>
        <v>104339</v>
      </c>
      <c r="K8" s="11">
        <f>SUM(B8:J8)</f>
        <v>1811477</v>
      </c>
    </row>
    <row r="9" spans="1:13" ht="17.25" customHeight="1">
      <c r="A9" s="15" t="s">
        <v>17</v>
      </c>
      <c r="B9" s="13">
        <f>+B10+B11</f>
        <v>38795</v>
      </c>
      <c r="C9" s="13">
        <f t="shared" ref="C9:J9" si="2">+C10+C11</f>
        <v>51172</v>
      </c>
      <c r="D9" s="13">
        <f t="shared" si="2"/>
        <v>54126</v>
      </c>
      <c r="E9" s="13">
        <f t="shared" si="2"/>
        <v>31725</v>
      </c>
      <c r="F9" s="13">
        <f t="shared" si="2"/>
        <v>40812</v>
      </c>
      <c r="G9" s="13">
        <f t="shared" si="2"/>
        <v>45407</v>
      </c>
      <c r="H9" s="13">
        <f t="shared" si="2"/>
        <v>34631</v>
      </c>
      <c r="I9" s="13">
        <f t="shared" si="2"/>
        <v>8017</v>
      </c>
      <c r="J9" s="13">
        <f t="shared" si="2"/>
        <v>17989</v>
      </c>
      <c r="K9" s="11">
        <f>SUM(B9:J9)</f>
        <v>322674</v>
      </c>
    </row>
    <row r="10" spans="1:13" ht="17.25" customHeight="1">
      <c r="A10" s="31" t="s">
        <v>18</v>
      </c>
      <c r="B10" s="13">
        <v>38795</v>
      </c>
      <c r="C10" s="13">
        <v>51172</v>
      </c>
      <c r="D10" s="13">
        <v>54126</v>
      </c>
      <c r="E10" s="13">
        <v>31725</v>
      </c>
      <c r="F10" s="13">
        <v>40812</v>
      </c>
      <c r="G10" s="13">
        <v>45407</v>
      </c>
      <c r="H10" s="13">
        <v>34631</v>
      </c>
      <c r="I10" s="13">
        <v>8017</v>
      </c>
      <c r="J10" s="13">
        <v>17989</v>
      </c>
      <c r="K10" s="11">
        <f>SUM(B10:J10)</f>
        <v>322674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161828</v>
      </c>
      <c r="C12" s="17">
        <f t="shared" si="3"/>
        <v>201657</v>
      </c>
      <c r="D12" s="17">
        <f t="shared" si="3"/>
        <v>218891</v>
      </c>
      <c r="E12" s="17">
        <f t="shared" si="3"/>
        <v>135194</v>
      </c>
      <c r="F12" s="17">
        <f t="shared" si="3"/>
        <v>205804</v>
      </c>
      <c r="G12" s="17">
        <f t="shared" si="3"/>
        <v>321223</v>
      </c>
      <c r="H12" s="17">
        <f t="shared" si="3"/>
        <v>132623</v>
      </c>
      <c r="I12" s="17">
        <f t="shared" si="3"/>
        <v>25233</v>
      </c>
      <c r="J12" s="17">
        <f t="shared" si="3"/>
        <v>86350</v>
      </c>
      <c r="K12" s="11">
        <f t="shared" ref="K12:K23" si="4">SUM(B12:J12)</f>
        <v>1488803</v>
      </c>
    </row>
    <row r="13" spans="1:13" ht="17.25" customHeight="1">
      <c r="A13" s="14" t="s">
        <v>20</v>
      </c>
      <c r="B13" s="13">
        <v>77802</v>
      </c>
      <c r="C13" s="13">
        <v>105293</v>
      </c>
      <c r="D13" s="13">
        <v>117287</v>
      </c>
      <c r="E13" s="13">
        <v>70688</v>
      </c>
      <c r="F13" s="13">
        <v>105802</v>
      </c>
      <c r="G13" s="13">
        <v>157932</v>
      </c>
      <c r="H13" s="13">
        <v>63407</v>
      </c>
      <c r="I13" s="13">
        <v>14577</v>
      </c>
      <c r="J13" s="13">
        <v>45947</v>
      </c>
      <c r="K13" s="11">
        <f t="shared" si="4"/>
        <v>758735</v>
      </c>
      <c r="L13" s="55"/>
      <c r="M13" s="56"/>
    </row>
    <row r="14" spans="1:13" ht="17.25" customHeight="1">
      <c r="A14" s="14" t="s">
        <v>21</v>
      </c>
      <c r="B14" s="13">
        <v>75052</v>
      </c>
      <c r="C14" s="13">
        <v>85198</v>
      </c>
      <c r="D14" s="13">
        <v>89792</v>
      </c>
      <c r="E14" s="13">
        <v>57797</v>
      </c>
      <c r="F14" s="13">
        <v>89469</v>
      </c>
      <c r="G14" s="13">
        <v>149866</v>
      </c>
      <c r="H14" s="13">
        <v>63013</v>
      </c>
      <c r="I14" s="13">
        <v>9319</v>
      </c>
      <c r="J14" s="13">
        <v>35858</v>
      </c>
      <c r="K14" s="11">
        <f t="shared" si="4"/>
        <v>655364</v>
      </c>
      <c r="L14" s="55"/>
    </row>
    <row r="15" spans="1:13" ht="17.25" customHeight="1">
      <c r="A15" s="14" t="s">
        <v>22</v>
      </c>
      <c r="B15" s="13">
        <v>8974</v>
      </c>
      <c r="C15" s="13">
        <v>11166</v>
      </c>
      <c r="D15" s="13">
        <v>11812</v>
      </c>
      <c r="E15" s="13">
        <v>6709</v>
      </c>
      <c r="F15" s="13">
        <v>10533</v>
      </c>
      <c r="G15" s="13">
        <v>13425</v>
      </c>
      <c r="H15" s="13">
        <v>6203</v>
      </c>
      <c r="I15" s="13">
        <v>1337</v>
      </c>
      <c r="J15" s="13">
        <v>4545</v>
      </c>
      <c r="K15" s="11">
        <f t="shared" si="4"/>
        <v>74704</v>
      </c>
    </row>
    <row r="16" spans="1:13" ht="17.25" customHeight="1">
      <c r="A16" s="16" t="s">
        <v>23</v>
      </c>
      <c r="B16" s="11">
        <f>+B17+B18+B19</f>
        <v>116934</v>
      </c>
      <c r="C16" s="11">
        <f t="shared" ref="C16:J16" si="5">+C17+C18+C19</f>
        <v>133498</v>
      </c>
      <c r="D16" s="11">
        <f t="shared" si="5"/>
        <v>158395</v>
      </c>
      <c r="E16" s="11">
        <f t="shared" si="5"/>
        <v>94083</v>
      </c>
      <c r="F16" s="11">
        <f t="shared" si="5"/>
        <v>173414</v>
      </c>
      <c r="G16" s="11">
        <f t="shared" si="5"/>
        <v>294015</v>
      </c>
      <c r="H16" s="11">
        <f t="shared" si="5"/>
        <v>91314</v>
      </c>
      <c r="I16" s="11">
        <f t="shared" si="5"/>
        <v>21387</v>
      </c>
      <c r="J16" s="11">
        <f t="shared" si="5"/>
        <v>59574</v>
      </c>
      <c r="K16" s="11">
        <f t="shared" si="4"/>
        <v>1142614</v>
      </c>
    </row>
    <row r="17" spans="1:12" ht="17.25" customHeight="1">
      <c r="A17" s="12" t="s">
        <v>24</v>
      </c>
      <c r="B17" s="13">
        <v>64260</v>
      </c>
      <c r="C17" s="13">
        <v>80421</v>
      </c>
      <c r="D17" s="13">
        <v>97190</v>
      </c>
      <c r="E17" s="13">
        <v>56115</v>
      </c>
      <c r="F17" s="13">
        <v>100773</v>
      </c>
      <c r="G17" s="13">
        <v>159365</v>
      </c>
      <c r="H17" s="13">
        <v>52037</v>
      </c>
      <c r="I17" s="13">
        <v>13849</v>
      </c>
      <c r="J17" s="13">
        <v>35327</v>
      </c>
      <c r="K17" s="11">
        <f t="shared" si="4"/>
        <v>659337</v>
      </c>
      <c r="L17" s="55"/>
    </row>
    <row r="18" spans="1:12" ht="17.25" customHeight="1">
      <c r="A18" s="12" t="s">
        <v>25</v>
      </c>
      <c r="B18" s="13">
        <v>46991</v>
      </c>
      <c r="C18" s="13">
        <v>46388</v>
      </c>
      <c r="D18" s="13">
        <v>53748</v>
      </c>
      <c r="E18" s="13">
        <v>33903</v>
      </c>
      <c r="F18" s="13">
        <v>64870</v>
      </c>
      <c r="G18" s="13">
        <v>123346</v>
      </c>
      <c r="H18" s="13">
        <v>35442</v>
      </c>
      <c r="I18" s="13">
        <v>6579</v>
      </c>
      <c r="J18" s="13">
        <v>21328</v>
      </c>
      <c r="K18" s="11">
        <f t="shared" si="4"/>
        <v>432595</v>
      </c>
      <c r="L18" s="55"/>
    </row>
    <row r="19" spans="1:12" ht="17.25" customHeight="1">
      <c r="A19" s="12" t="s">
        <v>26</v>
      </c>
      <c r="B19" s="13">
        <v>5683</v>
      </c>
      <c r="C19" s="13">
        <v>6689</v>
      </c>
      <c r="D19" s="13">
        <v>7457</v>
      </c>
      <c r="E19" s="13">
        <v>4065</v>
      </c>
      <c r="F19" s="13">
        <v>7771</v>
      </c>
      <c r="G19" s="13">
        <v>11304</v>
      </c>
      <c r="H19" s="13">
        <v>3835</v>
      </c>
      <c r="I19" s="13">
        <v>959</v>
      </c>
      <c r="J19" s="13">
        <v>2919</v>
      </c>
      <c r="K19" s="11">
        <f t="shared" si="4"/>
        <v>50682</v>
      </c>
    </row>
    <row r="20" spans="1:12" ht="17.25" customHeight="1">
      <c r="A20" s="16" t="s">
        <v>27</v>
      </c>
      <c r="B20" s="13">
        <v>29515</v>
      </c>
      <c r="C20" s="13">
        <v>42907</v>
      </c>
      <c r="D20" s="13">
        <v>58315</v>
      </c>
      <c r="E20" s="13">
        <v>32124</v>
      </c>
      <c r="F20" s="13">
        <v>40872</v>
      </c>
      <c r="G20" s="13">
        <v>42220</v>
      </c>
      <c r="H20" s="13">
        <v>19671</v>
      </c>
      <c r="I20" s="13">
        <v>9663</v>
      </c>
      <c r="J20" s="13">
        <v>27871</v>
      </c>
      <c r="K20" s="11">
        <f t="shared" si="4"/>
        <v>303158</v>
      </c>
    </row>
    <row r="21" spans="1:12" ht="17.25" customHeight="1">
      <c r="A21" s="12" t="s">
        <v>28</v>
      </c>
      <c r="B21" s="13">
        <v>18890</v>
      </c>
      <c r="C21" s="13">
        <v>27460</v>
      </c>
      <c r="D21" s="13">
        <v>37322</v>
      </c>
      <c r="E21" s="13">
        <v>20559</v>
      </c>
      <c r="F21" s="13">
        <v>26158</v>
      </c>
      <c r="G21" s="13">
        <v>27021</v>
      </c>
      <c r="H21" s="13">
        <v>12589</v>
      </c>
      <c r="I21" s="13">
        <v>6184</v>
      </c>
      <c r="J21" s="13">
        <v>17837</v>
      </c>
      <c r="K21" s="11">
        <f t="shared" si="4"/>
        <v>194020</v>
      </c>
      <c r="L21" s="55"/>
    </row>
    <row r="22" spans="1:12" ht="17.25" customHeight="1">
      <c r="A22" s="12" t="s">
        <v>29</v>
      </c>
      <c r="B22" s="13">
        <v>10625</v>
      </c>
      <c r="C22" s="13">
        <v>15447</v>
      </c>
      <c r="D22" s="13">
        <v>20993</v>
      </c>
      <c r="E22" s="13">
        <v>11565</v>
      </c>
      <c r="F22" s="13">
        <v>14714</v>
      </c>
      <c r="G22" s="13">
        <v>15199</v>
      </c>
      <c r="H22" s="13">
        <v>7082</v>
      </c>
      <c r="I22" s="13">
        <v>3479</v>
      </c>
      <c r="J22" s="13">
        <v>10034</v>
      </c>
      <c r="K22" s="11">
        <f t="shared" si="4"/>
        <v>109138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1542</v>
      </c>
      <c r="I23" s="11">
        <v>0</v>
      </c>
      <c r="J23" s="11">
        <v>0</v>
      </c>
      <c r="K23" s="11">
        <f t="shared" si="4"/>
        <v>1542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22479.64</v>
      </c>
      <c r="I31" s="20">
        <v>0</v>
      </c>
      <c r="J31" s="20">
        <v>0</v>
      </c>
      <c r="K31" s="24">
        <f>SUM(B31:J31)</f>
        <v>22479.64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803188.49</v>
      </c>
      <c r="C43" s="23">
        <f t="shared" ref="C43:H43" si="8">+C44+C52</f>
        <v>1131816.67</v>
      </c>
      <c r="D43" s="23">
        <f t="shared" si="8"/>
        <v>1461391.9</v>
      </c>
      <c r="E43" s="23">
        <f t="shared" si="8"/>
        <v>745854.42999999993</v>
      </c>
      <c r="F43" s="23">
        <f t="shared" si="8"/>
        <v>1127616.3299999998</v>
      </c>
      <c r="G43" s="23">
        <f t="shared" si="8"/>
        <v>1480745.03</v>
      </c>
      <c r="H43" s="23">
        <f t="shared" si="8"/>
        <v>702406.16</v>
      </c>
      <c r="I43" s="23">
        <f>+I44+I52</f>
        <v>271056.65000000002</v>
      </c>
      <c r="J43" s="23">
        <f>+J44+J52</f>
        <v>490966.49</v>
      </c>
      <c r="K43" s="23">
        <f>SUM(B43:J43)</f>
        <v>8215042.1500000004</v>
      </c>
    </row>
    <row r="44" spans="1:11" ht="17.25" customHeight="1">
      <c r="A44" s="16" t="s">
        <v>49</v>
      </c>
      <c r="B44" s="24">
        <f>SUM(B45:B51)</f>
        <v>788165.8</v>
      </c>
      <c r="C44" s="24">
        <f t="shared" ref="C44:H44" si="9">SUM(C45:C51)</f>
        <v>1111778</v>
      </c>
      <c r="D44" s="24">
        <f t="shared" si="9"/>
        <v>1441070.67</v>
      </c>
      <c r="E44" s="24">
        <f t="shared" si="9"/>
        <v>726952.48</v>
      </c>
      <c r="F44" s="24">
        <f t="shared" si="9"/>
        <v>1109667.6599999999</v>
      </c>
      <c r="G44" s="24">
        <f t="shared" si="9"/>
        <v>1455703.7</v>
      </c>
      <c r="H44" s="24">
        <f t="shared" si="9"/>
        <v>686903.56</v>
      </c>
      <c r="I44" s="24">
        <f>SUM(I45:I51)</f>
        <v>271056.65000000002</v>
      </c>
      <c r="J44" s="24">
        <f>SUM(J45:J51)</f>
        <v>479364.11</v>
      </c>
      <c r="K44" s="24">
        <f t="shared" ref="K44:K52" si="10">SUM(B44:J44)</f>
        <v>8070662.6299999999</v>
      </c>
    </row>
    <row r="45" spans="1:11" ht="17.25" customHeight="1">
      <c r="A45" s="36" t="s">
        <v>50</v>
      </c>
      <c r="B45" s="24">
        <f t="shared" ref="B45:H45" si="11">ROUND(B26*B7,2)</f>
        <v>788165.8</v>
      </c>
      <c r="C45" s="24">
        <f t="shared" si="11"/>
        <v>1109312.3500000001</v>
      </c>
      <c r="D45" s="24">
        <f t="shared" si="11"/>
        <v>1441070.67</v>
      </c>
      <c r="E45" s="24">
        <f t="shared" si="11"/>
        <v>726952.48</v>
      </c>
      <c r="F45" s="24">
        <f t="shared" si="11"/>
        <v>1109667.6599999999</v>
      </c>
      <c r="G45" s="24">
        <f t="shared" si="11"/>
        <v>1455703.7</v>
      </c>
      <c r="H45" s="24">
        <f t="shared" si="11"/>
        <v>664423.92000000004</v>
      </c>
      <c r="I45" s="24">
        <f>ROUND(I26*I7,2)</f>
        <v>271056.65000000002</v>
      </c>
      <c r="J45" s="24">
        <f>ROUND(J26*J7,2)</f>
        <v>479364.11</v>
      </c>
      <c r="K45" s="24">
        <f t="shared" si="10"/>
        <v>8045717.3400000008</v>
      </c>
    </row>
    <row r="46" spans="1:11" ht="17.25" customHeight="1">
      <c r="A46" s="36" t="s">
        <v>51</v>
      </c>
      <c r="B46" s="20">
        <v>0</v>
      </c>
      <c r="C46" s="24">
        <f>ROUND(C27*C7,2)</f>
        <v>2465.65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2465.65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22479.64</v>
      </c>
      <c r="I49" s="33">
        <f>+I31</f>
        <v>0</v>
      </c>
      <c r="J49" s="33">
        <f>+J31</f>
        <v>0</v>
      </c>
      <c r="K49" s="24">
        <f t="shared" si="10"/>
        <v>22479.64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15022.69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15502.6</v>
      </c>
      <c r="I52" s="20">
        <v>0</v>
      </c>
      <c r="J52" s="38">
        <v>11602.38</v>
      </c>
      <c r="K52" s="38">
        <f t="shared" si="10"/>
        <v>144379.51999999999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-209576.91</v>
      </c>
      <c r="C56" s="37">
        <f t="shared" si="12"/>
        <v>-150738.38</v>
      </c>
      <c r="D56" s="37">
        <f t="shared" si="12"/>
        <v>-220875.36</v>
      </c>
      <c r="E56" s="37">
        <f t="shared" si="12"/>
        <v>-256997.05000000002</v>
      </c>
      <c r="F56" s="37">
        <f t="shared" si="12"/>
        <v>-262380.98</v>
      </c>
      <c r="G56" s="37">
        <f t="shared" si="12"/>
        <v>-265068.46999999997</v>
      </c>
      <c r="H56" s="37">
        <f t="shared" si="12"/>
        <v>-130210.55</v>
      </c>
      <c r="I56" s="37">
        <f t="shared" si="12"/>
        <v>13917.690000000002</v>
      </c>
      <c r="J56" s="37">
        <f t="shared" si="12"/>
        <v>23170.739999999991</v>
      </c>
      <c r="K56" s="37">
        <f>SUM(B56:J56)</f>
        <v>-1458759.2700000003</v>
      </c>
    </row>
    <row r="57" spans="1:11" ht="18.75" customHeight="1">
      <c r="A57" s="16" t="s">
        <v>84</v>
      </c>
      <c r="B57" s="37">
        <f t="shared" ref="B57:J57" si="13">B58+B59+B60+B61+B62+B63</f>
        <v>-214802.09</v>
      </c>
      <c r="C57" s="37">
        <f t="shared" si="13"/>
        <v>-161274.31</v>
      </c>
      <c r="D57" s="37">
        <f t="shared" si="13"/>
        <v>-195397.16999999998</v>
      </c>
      <c r="E57" s="37">
        <f t="shared" si="13"/>
        <v>-227305.42</v>
      </c>
      <c r="F57" s="37">
        <f t="shared" si="13"/>
        <v>-228835.28999999998</v>
      </c>
      <c r="G57" s="37">
        <f t="shared" si="13"/>
        <v>-217826.28999999998</v>
      </c>
      <c r="H57" s="37">
        <f t="shared" si="13"/>
        <v>-103893</v>
      </c>
      <c r="I57" s="37">
        <f t="shared" si="13"/>
        <v>-24051</v>
      </c>
      <c r="J57" s="37">
        <f t="shared" si="13"/>
        <v>-53967</v>
      </c>
      <c r="K57" s="37">
        <f t="shared" ref="K57:K88" si="14">SUM(B57:J57)</f>
        <v>-1427351.57</v>
      </c>
    </row>
    <row r="58" spans="1:11" ht="18.75" customHeight="1">
      <c r="A58" s="12" t="s">
        <v>85</v>
      </c>
      <c r="B58" s="37">
        <f>-ROUND(B9*$D$3,2)</f>
        <v>-116385</v>
      </c>
      <c r="C58" s="37">
        <f t="shared" ref="C58:J58" si="15">-ROUND(C9*$D$3,2)</f>
        <v>-153516</v>
      </c>
      <c r="D58" s="37">
        <f t="shared" si="15"/>
        <v>-162378</v>
      </c>
      <c r="E58" s="37">
        <f t="shared" si="15"/>
        <v>-95175</v>
      </c>
      <c r="F58" s="37">
        <f t="shared" si="15"/>
        <v>-122436</v>
      </c>
      <c r="G58" s="37">
        <f t="shared" si="15"/>
        <v>-136221</v>
      </c>
      <c r="H58" s="37">
        <f t="shared" si="15"/>
        <v>-103893</v>
      </c>
      <c r="I58" s="37">
        <f t="shared" si="15"/>
        <v>-24051</v>
      </c>
      <c r="J58" s="37">
        <f t="shared" si="15"/>
        <v>-53967</v>
      </c>
      <c r="K58" s="37">
        <f t="shared" si="14"/>
        <v>-968022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49">
        <v>-60</v>
      </c>
      <c r="C60" s="49">
        <v>-168</v>
      </c>
      <c r="D60" s="49">
        <v>-60</v>
      </c>
      <c r="E60" s="49">
        <v>-654</v>
      </c>
      <c r="F60" s="49">
        <v>-120</v>
      </c>
      <c r="G60" s="20">
        <v>0</v>
      </c>
      <c r="H60" s="20">
        <v>0</v>
      </c>
      <c r="I60" s="20">
        <v>0</v>
      </c>
      <c r="J60" s="20">
        <v>0</v>
      </c>
      <c r="K60" s="37">
        <f t="shared" si="14"/>
        <v>-1062</v>
      </c>
    </row>
    <row r="61" spans="1:11" ht="18.75" customHeight="1">
      <c r="A61" s="12" t="s">
        <v>61</v>
      </c>
      <c r="B61" s="49">
        <v>-54</v>
      </c>
      <c r="C61" s="49">
        <v>-30</v>
      </c>
      <c r="D61" s="49">
        <v>-54</v>
      </c>
      <c r="E61" s="49">
        <v>-60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-98303.09</v>
      </c>
      <c r="C62" s="49">
        <v>-7560.31</v>
      </c>
      <c r="D62" s="49">
        <v>-32905.17</v>
      </c>
      <c r="E62" s="49">
        <v>-131416.42000000001</v>
      </c>
      <c r="F62" s="49">
        <v>-106279.29</v>
      </c>
      <c r="G62" s="49">
        <v>-81605.289999999994</v>
      </c>
      <c r="H62" s="20">
        <v>0</v>
      </c>
      <c r="I62" s="20">
        <v>0</v>
      </c>
      <c r="J62" s="20">
        <v>0</v>
      </c>
      <c r="K62" s="37">
        <f t="shared" si="14"/>
        <v>-458069.56999999995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49">
        <f t="shared" ref="B64:J64" si="16">SUM(B65:B88)</f>
        <v>5225.18</v>
      </c>
      <c r="C64" s="49">
        <f t="shared" si="16"/>
        <v>10535.93</v>
      </c>
      <c r="D64" s="49">
        <f t="shared" si="16"/>
        <v>-25478.19</v>
      </c>
      <c r="E64" s="49">
        <f t="shared" si="16"/>
        <v>-29691.63</v>
      </c>
      <c r="F64" s="49">
        <f t="shared" si="16"/>
        <v>-33545.69</v>
      </c>
      <c r="G64" s="49">
        <f t="shared" si="16"/>
        <v>-47242.18</v>
      </c>
      <c r="H64" s="49">
        <f t="shared" si="16"/>
        <v>-26317.55</v>
      </c>
      <c r="I64" s="49">
        <f t="shared" si="16"/>
        <v>37968.69</v>
      </c>
      <c r="J64" s="49">
        <f t="shared" si="16"/>
        <v>77137.739999999991</v>
      </c>
      <c r="K64" s="37">
        <f t="shared" si="14"/>
        <v>-31407.699999999983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4"/>
        <v>-30000</v>
      </c>
    </row>
    <row r="69" spans="1:11" ht="18.75" customHeight="1">
      <c r="A69" s="36" t="s">
        <v>68</v>
      </c>
      <c r="B69" s="37">
        <v>-14109.06</v>
      </c>
      <c r="C69" s="37">
        <v>-20481.82</v>
      </c>
      <c r="D69" s="37">
        <v>-19362.28</v>
      </c>
      <c r="E69" s="37">
        <v>-13578</v>
      </c>
      <c r="F69" s="37">
        <v>-18658.98</v>
      </c>
      <c r="G69" s="37">
        <v>-28433.42</v>
      </c>
      <c r="H69" s="37">
        <v>-13922.47</v>
      </c>
      <c r="I69" s="37">
        <v>-4894.3900000000003</v>
      </c>
      <c r="J69" s="37">
        <v>-10090.200000000001</v>
      </c>
      <c r="K69" s="50">
        <f t="shared" si="14"/>
        <v>-143530.62000000002</v>
      </c>
    </row>
    <row r="70" spans="1:11" ht="18.75" customHeight="1">
      <c r="A70" s="12" t="s">
        <v>69</v>
      </c>
      <c r="B70" s="37">
        <v>21976.32</v>
      </c>
      <c r="C70" s="37">
        <v>31220.66</v>
      </c>
      <c r="D70" s="37">
        <v>-892.93</v>
      </c>
      <c r="E70" s="37">
        <v>-8439.74</v>
      </c>
      <c r="F70" s="37">
        <v>-11607.86</v>
      </c>
      <c r="G70" s="37">
        <v>-17686.53</v>
      </c>
      <c r="H70" s="37">
        <v>-8654.3799999999992</v>
      </c>
      <c r="I70" s="37">
        <v>-1931.78</v>
      </c>
      <c r="J70" s="37">
        <v>-3983.76</v>
      </c>
      <c r="K70" s="20"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50">
        <v>-2642.08</v>
      </c>
      <c r="C75" s="20">
        <v>0</v>
      </c>
      <c r="D75" s="50">
        <v>-4131.62</v>
      </c>
      <c r="E75" s="20">
        <v>0</v>
      </c>
      <c r="F75" s="50">
        <v>-2898.2</v>
      </c>
      <c r="G75" s="50">
        <v>-1098.6199999999999</v>
      </c>
      <c r="H75" s="50">
        <v>-3740.7</v>
      </c>
      <c r="I75" s="20">
        <v>0</v>
      </c>
      <c r="J75" s="20">
        <v>0</v>
      </c>
      <c r="K75" s="50">
        <f t="shared" si="14"/>
        <v>-14511.220000000001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50">
        <v>80000</v>
      </c>
      <c r="J77" s="50">
        <v>100000</v>
      </c>
      <c r="K77" s="50">
        <f t="shared" si="14"/>
        <v>180000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20">
        <v>-6190.59</v>
      </c>
      <c r="F88" s="20">
        <v>0</v>
      </c>
      <c r="G88" s="20">
        <v>0</v>
      </c>
      <c r="H88" s="20">
        <v>0</v>
      </c>
      <c r="I88" s="50">
        <v>-3415.31</v>
      </c>
      <c r="J88" s="50">
        <v>-8788.2999999999993</v>
      </c>
      <c r="K88" s="50">
        <f t="shared" si="14"/>
        <v>-18394.199999999997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593611.58000000007</v>
      </c>
      <c r="C92" s="25">
        <f t="shared" si="18"/>
        <v>981078.29</v>
      </c>
      <c r="D92" s="25">
        <f t="shared" si="18"/>
        <v>1240516.54</v>
      </c>
      <c r="E92" s="25">
        <f t="shared" si="18"/>
        <v>488857.37999999995</v>
      </c>
      <c r="F92" s="25">
        <f t="shared" si="18"/>
        <v>865235.35</v>
      </c>
      <c r="G92" s="25">
        <f t="shared" si="18"/>
        <v>1215676.56</v>
      </c>
      <c r="H92" s="25">
        <f t="shared" si="18"/>
        <v>572195.61</v>
      </c>
      <c r="I92" s="25">
        <f>+I93+I94</f>
        <v>284974.34000000003</v>
      </c>
      <c r="J92" s="25">
        <f>+J93+J94</f>
        <v>514137.23</v>
      </c>
      <c r="K92" s="50">
        <f t="shared" si="17"/>
        <v>6756282.8800000008</v>
      </c>
      <c r="L92" s="57"/>
    </row>
    <row r="93" spans="1:12" ht="18.75" customHeight="1">
      <c r="A93" s="16" t="s">
        <v>92</v>
      </c>
      <c r="B93" s="25">
        <f t="shared" ref="B93:J93" si="19">+B44+B57+B64+B89</f>
        <v>578588.89000000013</v>
      </c>
      <c r="C93" s="25">
        <f t="shared" si="19"/>
        <v>961039.62</v>
      </c>
      <c r="D93" s="25">
        <f t="shared" si="19"/>
        <v>1220195.31</v>
      </c>
      <c r="E93" s="25">
        <f t="shared" si="19"/>
        <v>469955.42999999993</v>
      </c>
      <c r="F93" s="25">
        <f t="shared" si="19"/>
        <v>847286.67999999993</v>
      </c>
      <c r="G93" s="25">
        <f t="shared" si="19"/>
        <v>1190635.23</v>
      </c>
      <c r="H93" s="25">
        <f t="shared" si="19"/>
        <v>556693.01</v>
      </c>
      <c r="I93" s="25">
        <f t="shared" si="19"/>
        <v>284974.34000000003</v>
      </c>
      <c r="J93" s="25">
        <f t="shared" si="19"/>
        <v>502534.85</v>
      </c>
      <c r="K93" s="50">
        <f t="shared" si="17"/>
        <v>6611903.3599999994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15022.69</v>
      </c>
      <c r="C94" s="25">
        <f t="shared" si="20"/>
        <v>20038.669999999998</v>
      </c>
      <c r="D94" s="25">
        <f t="shared" si="20"/>
        <v>20321.23</v>
      </c>
      <c r="E94" s="25">
        <f t="shared" si="20"/>
        <v>18901.95</v>
      </c>
      <c r="F94" s="25">
        <f t="shared" si="20"/>
        <v>17948.669999999998</v>
      </c>
      <c r="G94" s="25">
        <f t="shared" si="20"/>
        <v>25041.33</v>
      </c>
      <c r="H94" s="25">
        <f t="shared" si="20"/>
        <v>15502.6</v>
      </c>
      <c r="I94" s="20">
        <f t="shared" si="20"/>
        <v>0</v>
      </c>
      <c r="J94" s="25">
        <f t="shared" si="20"/>
        <v>11602.38</v>
      </c>
      <c r="K94" s="50">
        <f t="shared" si="17"/>
        <v>144379.51999999999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6756282.870000001</v>
      </c>
    </row>
    <row r="101" spans="1:11" ht="18.75" customHeight="1">
      <c r="A101" s="27" t="s">
        <v>80</v>
      </c>
      <c r="B101" s="28">
        <v>77666.97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77666.97</v>
      </c>
    </row>
    <row r="102" spans="1:11" ht="18.75" customHeight="1">
      <c r="A102" s="27" t="s">
        <v>81</v>
      </c>
      <c r="B102" s="28">
        <v>515944.61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515944.61</v>
      </c>
    </row>
    <row r="103" spans="1:11" ht="18.75" customHeight="1">
      <c r="A103" s="27" t="s">
        <v>82</v>
      </c>
      <c r="B103" s="42">
        <v>0</v>
      </c>
      <c r="C103" s="28">
        <f>+C92</f>
        <v>981078.29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981078.29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1240516.54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1240516.54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488857.37999999995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488857.37999999995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107195.48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107195.48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147255.5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147255.5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224250.69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224250.69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386533.67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386533.67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534946.61</v>
      </c>
      <c r="H110" s="42">
        <v>0</v>
      </c>
      <c r="I110" s="42">
        <v>0</v>
      </c>
      <c r="J110" s="42">
        <v>0</v>
      </c>
      <c r="K110" s="43">
        <f t="shared" si="21"/>
        <v>534946.61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31621.200000000001</v>
      </c>
      <c r="H111" s="42">
        <v>0</v>
      </c>
      <c r="I111" s="42">
        <v>0</v>
      </c>
      <c r="J111" s="42">
        <v>0</v>
      </c>
      <c r="K111" s="43">
        <f t="shared" si="21"/>
        <v>31621.200000000001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164068.99</v>
      </c>
      <c r="H112" s="42">
        <v>0</v>
      </c>
      <c r="I112" s="42">
        <v>0</v>
      </c>
      <c r="J112" s="42">
        <v>0</v>
      </c>
      <c r="K112" s="43">
        <f t="shared" si="21"/>
        <v>164068.99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113792.33</v>
      </c>
      <c r="H113" s="42">
        <v>0</v>
      </c>
      <c r="I113" s="42">
        <v>0</v>
      </c>
      <c r="J113" s="42">
        <v>0</v>
      </c>
      <c r="K113" s="43">
        <f t="shared" si="21"/>
        <v>113792.33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371247.42</v>
      </c>
      <c r="H114" s="42">
        <v>0</v>
      </c>
      <c r="I114" s="42">
        <v>0</v>
      </c>
      <c r="J114" s="42">
        <v>0</v>
      </c>
      <c r="K114" s="43">
        <f t="shared" si="21"/>
        <v>371247.42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206487.64</v>
      </c>
      <c r="I115" s="42">
        <v>0</v>
      </c>
      <c r="J115" s="42">
        <v>0</v>
      </c>
      <c r="K115" s="43">
        <f t="shared" si="21"/>
        <v>206487.64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365707.98</v>
      </c>
      <c r="I116" s="42">
        <v>0</v>
      </c>
      <c r="J116" s="42">
        <v>0</v>
      </c>
      <c r="K116" s="43">
        <f t="shared" si="21"/>
        <v>365707.98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284974.34000000003</v>
      </c>
      <c r="J117" s="42">
        <v>0</v>
      </c>
      <c r="K117" s="43">
        <f t="shared" si="21"/>
        <v>284974.34000000003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514137.23</v>
      </c>
      <c r="K118" s="46">
        <f t="shared" si="21"/>
        <v>514137.23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2014-01-08T16:33:02Z</dcterms:modified>
</cp:coreProperties>
</file>