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88" i="8"/>
  <c r="B9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K58" s="1"/>
  <c r="K59"/>
  <c r="B64"/>
  <c r="C64"/>
  <c r="D64"/>
  <c r="E64"/>
  <c r="F64"/>
  <c r="G64"/>
  <c r="H64"/>
  <c r="I64"/>
  <c r="J64"/>
  <c r="K65"/>
  <c r="K66"/>
  <c r="K67"/>
  <c r="K70"/>
  <c r="K72"/>
  <c r="K73"/>
  <c r="K74"/>
  <c r="K75"/>
  <c r="K76"/>
  <c r="K77"/>
  <c r="K78"/>
  <c r="K79"/>
  <c r="K80"/>
  <c r="K81"/>
  <c r="K82"/>
  <c r="K83"/>
  <c r="K84"/>
  <c r="K85"/>
  <c r="K86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I56" l="1"/>
  <c r="G56"/>
  <c r="E56"/>
  <c r="C56"/>
  <c r="K64"/>
  <c r="H56"/>
  <c r="F56"/>
  <c r="D56"/>
  <c r="J43"/>
  <c r="H43"/>
  <c r="H93"/>
  <c r="H92" s="1"/>
  <c r="F43"/>
  <c r="F93"/>
  <c r="F92" s="1"/>
  <c r="D43"/>
  <c r="D93"/>
  <c r="D92" s="1"/>
  <c r="D104" s="1"/>
  <c r="K104" s="1"/>
  <c r="K8"/>
  <c r="K7" s="1"/>
  <c r="B7"/>
  <c r="B45" s="1"/>
  <c r="B56"/>
  <c r="I93"/>
  <c r="I92" s="1"/>
  <c r="I43"/>
  <c r="G93"/>
  <c r="G92" s="1"/>
  <c r="G43"/>
  <c r="E93"/>
  <c r="E92" s="1"/>
  <c r="E105" s="1"/>
  <c r="K105" s="1"/>
  <c r="E43"/>
  <c r="C46"/>
  <c r="K46" s="1"/>
  <c r="C45"/>
  <c r="C44" s="1"/>
  <c r="J57"/>
  <c r="J56" s="1"/>
  <c r="K57" l="1"/>
  <c r="C93"/>
  <c r="C92" s="1"/>
  <c r="C103" s="1"/>
  <c r="K103" s="1"/>
  <c r="K100" s="1"/>
  <c r="C43"/>
  <c r="B44"/>
  <c r="K45"/>
  <c r="K56"/>
  <c r="J93"/>
  <c r="J92" s="1"/>
  <c r="B43" l="1"/>
  <c r="K43" s="1"/>
  <c r="K44"/>
  <c r="B93"/>
  <c r="K93" l="1"/>
  <c r="B92"/>
  <c r="K92" s="1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<sst xmlns="http://schemas.openxmlformats.org/spreadsheetml/2006/main" count="123" uniqueCount="123">
  <si>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</si>
  <si>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</si>
  <si>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</si>
  <si>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</si>
  <si>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</si>
  <si>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</si>
  <si>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</si>
  <si>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</si>
  <si>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</si>
  <si>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</si>
  <si>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</si>
  <si>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</si>
  <si>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</si>
  <si>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</si>
  <si>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</si>
  <si>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</si>
  <si>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</si>
  <si>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</si>
  <si>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</si>
  <si>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</si>
  <si>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</si>
  <si>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</si>
  <si>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</si>
  <si>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</si>
  <si>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</si>
  <si>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</si>
  <si>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</si>
  <si>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</si>
  <si>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</si>
  <si>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</si>
  <si>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</si>
  <si>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</si>
  <si>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</si>
  <si>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</si>
  <si>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</si>
  <si>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</si>
  <si>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</si>
  <si>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</si>
  <si>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</si>
  <si>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</si>
  <si>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</si>
  <si>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</si>
  <si>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</si>
  <si>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</si>
  <si>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</si>
  <si>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</si>
  <si>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</si>
  <si>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</si>
  <si>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</si>
  <si>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</si>
  <si>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</si>
  <si>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</si>
  <si>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</si>
  <si>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</si>
  <si>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</si>
  <si>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</si>
  <si>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</si>
  <si>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</si>
  <si>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</si>
  <si>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</si>
  <si>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</si>
  <si>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</si>
  <si>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</si>
  <si>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</si>
  <si>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</si>
  <si>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</si>
  <si>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</si>
  <si>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</si>
  <si>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</si>
  <si>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</si>
  <si>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</si>
  <si>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</si>
  <si>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</si>
  <si>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</si>
  <si>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</si>
  <si>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</si>
  <si>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</si>
  <si>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</si>
  <si>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</si>
  <si>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</si>
  <si>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</si>
  <si>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</si>
  <si>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</si>
  <si>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</si>
  <si>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</si>
  <si>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</si>
  <si>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</si>
  <si>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</si>
  <si>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</si>
  <si>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</si>
  <si>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</si>
  <si>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</si>
  <si>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</si>
  <si>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</si>
  <si>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</si>
  <si>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</si>
  <si>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</si>
  <si>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</si>
  <si>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</si>
  <si>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</si>
  <si>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</si>
  <si>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</si>
  <si>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</si>
  <si>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</si>
  <si>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</si>
  <si>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</si>
  <si>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</si>
  <si>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</si>
  <si>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</si>
  <si>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</si>
  <si>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</si>
  <si>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</si>
  <si>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</si>
  <si>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</si>
  <si>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</si>
  <si>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</si>
  <si>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</si>
  <si>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</si>
  <si>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</si>
  <si>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</si>
  <si>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</si>
  <si>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6.3. Revisão de Remuneração pelo Transporte Coletivo  (1)</t>
  </si>
  <si>
    <t>OPERAÇÃO 29/12/13 - VENCIMENTO 07/01/14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</si>
</sst>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10" xfId="4" applyFont="1" applyFill="1" applyBorder="1" applyAlignment="1">
      <alignment horizontal="center" vertical="center"/>
    </xf>
    <xf numFmtId="43" fontId="4" fillId="0" borderId="10" xfId="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154821</v>
      </c>
      <c r="C7" s="9">
        <f t="shared" si="0"/>
        <v>206179</v>
      </c>
      <c r="D7" s="9">
        <f t="shared" si="0"/>
        <v>228838</v>
      </c>
      <c r="E7" s="9">
        <f t="shared" si="0"/>
        <v>120400</v>
      </c>
      <c r="F7" s="9">
        <f t="shared" si="0"/>
        <v>236928</v>
      </c>
      <c r="G7" s="9">
        <f t="shared" si="0"/>
        <v>343463</v>
      </c>
      <c r="H7" s="9">
        <f t="shared" si="0"/>
        <v>113336</v>
      </c>
      <c r="I7" s="9">
        <f t="shared" si="0"/>
        <v>21923</v>
      </c>
      <c r="J7" s="9">
        <f t="shared" si="0"/>
        <v>86687</v>
      </c>
      <c r="K7" s="9">
        <f t="shared" si="0"/>
        <v>1512575</v>
      </c>
      <c r="L7" s="55"/>
    </row>
    <row r="8" spans="1:13" ht="17.25" customHeight="1">
      <c r="A8" s="10" t="s">
        <v>31</v>
      </c>
      <c r="B8" s="11">
        <f>B9+B12</f>
        <v>86946</v>
      </c>
      <c r="C8" s="11">
        <f t="shared" ref="C8:J8" si="1">C9+C12</f>
        <v>120654</v>
      </c>
      <c r="D8" s="11">
        <f t="shared" si="1"/>
        <v>127541</v>
      </c>
      <c r="E8" s="11">
        <f t="shared" si="1"/>
        <v>69180</v>
      </c>
      <c r="F8" s="11">
        <f t="shared" si="1"/>
        <v>124195</v>
      </c>
      <c r="G8" s="11">
        <f t="shared" si="1"/>
        <v>177616</v>
      </c>
      <c r="H8" s="11">
        <f t="shared" si="1"/>
        <v>67922</v>
      </c>
      <c r="I8" s="11">
        <f t="shared" si="1"/>
        <v>11436</v>
      </c>
      <c r="J8" s="11">
        <f t="shared" si="1"/>
        <v>48336</v>
      </c>
      <c r="K8" s="11">
        <f>SUM(B8:J8)</f>
        <v>833826</v>
      </c>
    </row>
    <row r="9" spans="1:13" ht="17.25" customHeight="1">
      <c r="A9" s="15" t="s">
        <v>17</v>
      </c>
      <c r="B9" s="13">
        <f>+B10+B11</f>
        <v>20122</v>
      </c>
      <c r="C9" s="13">
        <f t="shared" ref="C9:J9" si="2">+C10+C11</f>
        <v>30428</v>
      </c>
      <c r="D9" s="13">
        <f t="shared" si="2"/>
        <v>31370</v>
      </c>
      <c r="E9" s="13">
        <f t="shared" si="2"/>
        <v>16464</v>
      </c>
      <c r="F9" s="13">
        <f t="shared" si="2"/>
        <v>25795</v>
      </c>
      <c r="G9" s="13">
        <f t="shared" si="2"/>
        <v>27111</v>
      </c>
      <c r="H9" s="13">
        <f t="shared" si="2"/>
        <v>16034</v>
      </c>
      <c r="I9" s="13">
        <f t="shared" si="2"/>
        <v>3293</v>
      </c>
      <c r="J9" s="13">
        <f t="shared" si="2"/>
        <v>10517</v>
      </c>
      <c r="K9" s="11">
        <f>SUM(B9:J9)</f>
        <v>181134</v>
      </c>
    </row>
    <row r="10" spans="1:13" ht="17.25" customHeight="1">
      <c r="A10" s="31" t="s">
        <v>18</v>
      </c>
      <c r="B10" s="13">
        <v>20122</v>
      </c>
      <c r="C10" s="13">
        <v>30428</v>
      </c>
      <c r="D10" s="13">
        <v>31370</v>
      </c>
      <c r="E10" s="13">
        <v>16464</v>
      </c>
      <c r="F10" s="13">
        <v>25795</v>
      </c>
      <c r="G10" s="13">
        <v>27111</v>
      </c>
      <c r="H10" s="13">
        <v>16034</v>
      </c>
      <c r="I10" s="13">
        <v>3293</v>
      </c>
      <c r="J10" s="13">
        <v>10517</v>
      </c>
      <c r="K10" s="11">
        <f>SUM(B10:J10)</f>
        <v>181134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66824</v>
      </c>
      <c r="C12" s="17">
        <f t="shared" si="3"/>
        <v>90226</v>
      </c>
      <c r="D12" s="17">
        <f t="shared" si="3"/>
        <v>96171</v>
      </c>
      <c r="E12" s="17">
        <f t="shared" si="3"/>
        <v>52716</v>
      </c>
      <c r="F12" s="17">
        <f t="shared" si="3"/>
        <v>98400</v>
      </c>
      <c r="G12" s="17">
        <f t="shared" si="3"/>
        <v>150505</v>
      </c>
      <c r="H12" s="17">
        <f t="shared" si="3"/>
        <v>51888</v>
      </c>
      <c r="I12" s="17">
        <f t="shared" si="3"/>
        <v>8143</v>
      </c>
      <c r="J12" s="17">
        <f t="shared" si="3"/>
        <v>37819</v>
      </c>
      <c r="K12" s="11">
        <f t="shared" ref="K12:K23" si="4">SUM(B12:J12)</f>
        <v>652692</v>
      </c>
    </row>
    <row r="13" spans="1:13" ht="17.25" customHeight="1">
      <c r="A13" s="14" t="s">
        <v>20</v>
      </c>
      <c r="B13" s="13">
        <v>31563</v>
      </c>
      <c r="C13" s="13">
        <v>46742</v>
      </c>
      <c r="D13" s="13">
        <v>50129</v>
      </c>
      <c r="E13" s="13">
        <v>27667</v>
      </c>
      <c r="F13" s="13">
        <v>47695</v>
      </c>
      <c r="G13" s="13">
        <v>69076</v>
      </c>
      <c r="H13" s="13">
        <v>23083</v>
      </c>
      <c r="I13" s="13">
        <v>4528</v>
      </c>
      <c r="J13" s="13">
        <v>19857</v>
      </c>
      <c r="K13" s="11">
        <f t="shared" si="4"/>
        <v>320340</v>
      </c>
      <c r="L13" s="55"/>
      <c r="M13" s="56"/>
    </row>
    <row r="14" spans="1:13" ht="17.25" customHeight="1">
      <c r="A14" s="14" t="s">
        <v>21</v>
      </c>
      <c r="B14" s="13">
        <v>31381</v>
      </c>
      <c r="C14" s="13">
        <v>38069</v>
      </c>
      <c r="D14" s="13">
        <v>41003</v>
      </c>
      <c r="E14" s="13">
        <v>22213</v>
      </c>
      <c r="F14" s="13">
        <v>45363</v>
      </c>
      <c r="G14" s="13">
        <v>75082</v>
      </c>
      <c r="H14" s="13">
        <v>26329</v>
      </c>
      <c r="I14" s="13">
        <v>3155</v>
      </c>
      <c r="J14" s="13">
        <v>15879</v>
      </c>
      <c r="K14" s="11">
        <f t="shared" si="4"/>
        <v>298474</v>
      </c>
      <c r="L14" s="55"/>
    </row>
    <row r="15" spans="1:13" ht="17.25" customHeight="1">
      <c r="A15" s="14" t="s">
        <v>22</v>
      </c>
      <c r="B15" s="13">
        <v>3880</v>
      </c>
      <c r="C15" s="13">
        <v>5415</v>
      </c>
      <c r="D15" s="13">
        <v>5039</v>
      </c>
      <c r="E15" s="13">
        <v>2836</v>
      </c>
      <c r="F15" s="13">
        <v>5342</v>
      </c>
      <c r="G15" s="13">
        <v>6347</v>
      </c>
      <c r="H15" s="13">
        <v>2476</v>
      </c>
      <c r="I15" s="13">
        <v>460</v>
      </c>
      <c r="J15" s="13">
        <v>2083</v>
      </c>
      <c r="K15" s="11">
        <f t="shared" si="4"/>
        <v>33878</v>
      </c>
    </row>
    <row r="16" spans="1:13" ht="17.25" customHeight="1">
      <c r="A16" s="16" t="s">
        <v>23</v>
      </c>
      <c r="B16" s="11">
        <f>+B17+B18+B19</f>
        <v>53310</v>
      </c>
      <c r="C16" s="11">
        <f t="shared" ref="C16:J16" si="5">+C17+C18+C19</f>
        <v>63945</v>
      </c>
      <c r="D16" s="11">
        <f t="shared" si="5"/>
        <v>73799</v>
      </c>
      <c r="E16" s="11">
        <f t="shared" si="5"/>
        <v>37589</v>
      </c>
      <c r="F16" s="11">
        <f t="shared" si="5"/>
        <v>91994</v>
      </c>
      <c r="G16" s="11">
        <f t="shared" si="5"/>
        <v>145316</v>
      </c>
      <c r="H16" s="11">
        <f t="shared" si="5"/>
        <v>37227</v>
      </c>
      <c r="I16" s="11">
        <f t="shared" si="5"/>
        <v>6941</v>
      </c>
      <c r="J16" s="11">
        <f t="shared" si="5"/>
        <v>25733</v>
      </c>
      <c r="K16" s="11">
        <f t="shared" si="4"/>
        <v>535854</v>
      </c>
    </row>
    <row r="17" spans="1:12" ht="17.25" customHeight="1">
      <c r="A17" s="12" t="s">
        <v>24</v>
      </c>
      <c r="B17" s="13">
        <v>30919</v>
      </c>
      <c r="C17" s="13">
        <v>40442</v>
      </c>
      <c r="D17" s="13">
        <v>46542</v>
      </c>
      <c r="E17" s="13">
        <v>23841</v>
      </c>
      <c r="F17" s="13">
        <v>54064</v>
      </c>
      <c r="G17" s="13">
        <v>77441</v>
      </c>
      <c r="H17" s="13">
        <v>21396</v>
      </c>
      <c r="I17" s="13">
        <v>4673</v>
      </c>
      <c r="J17" s="13">
        <v>15719</v>
      </c>
      <c r="K17" s="11">
        <f t="shared" si="4"/>
        <v>315037</v>
      </c>
      <c r="L17" s="55"/>
    </row>
    <row r="18" spans="1:12" ht="17.25" customHeight="1">
      <c r="A18" s="12" t="s">
        <v>25</v>
      </c>
      <c r="B18" s="13">
        <v>19969</v>
      </c>
      <c r="C18" s="13">
        <v>20649</v>
      </c>
      <c r="D18" s="13">
        <v>24289</v>
      </c>
      <c r="E18" s="13">
        <v>12264</v>
      </c>
      <c r="F18" s="13">
        <v>34219</v>
      </c>
      <c r="G18" s="13">
        <v>62994</v>
      </c>
      <c r="H18" s="13">
        <v>14458</v>
      </c>
      <c r="I18" s="13">
        <v>1985</v>
      </c>
      <c r="J18" s="13">
        <v>8882</v>
      </c>
      <c r="K18" s="11">
        <f t="shared" si="4"/>
        <v>199709</v>
      </c>
      <c r="L18" s="55"/>
    </row>
    <row r="19" spans="1:12" ht="17.25" customHeight="1">
      <c r="A19" s="12" t="s">
        <v>26</v>
      </c>
      <c r="B19" s="13">
        <v>2422</v>
      </c>
      <c r="C19" s="13">
        <v>2854</v>
      </c>
      <c r="D19" s="13">
        <v>2968</v>
      </c>
      <c r="E19" s="13">
        <v>1484</v>
      </c>
      <c r="F19" s="13">
        <v>3711</v>
      </c>
      <c r="G19" s="13">
        <v>4881</v>
      </c>
      <c r="H19" s="13">
        <v>1373</v>
      </c>
      <c r="I19" s="13">
        <v>283</v>
      </c>
      <c r="J19" s="13">
        <v>1132</v>
      </c>
      <c r="K19" s="11">
        <f t="shared" si="4"/>
        <v>21108</v>
      </c>
    </row>
    <row r="20" spans="1:12" ht="17.25" customHeight="1">
      <c r="A20" s="16" t="s">
        <v>27</v>
      </c>
      <c r="B20" s="13">
        <v>14565</v>
      </c>
      <c r="C20" s="13">
        <v>21580</v>
      </c>
      <c r="D20" s="13">
        <v>27498</v>
      </c>
      <c r="E20" s="13">
        <v>13631</v>
      </c>
      <c r="F20" s="13">
        <v>20739</v>
      </c>
      <c r="G20" s="13">
        <v>20531</v>
      </c>
      <c r="H20" s="13">
        <v>7654</v>
      </c>
      <c r="I20" s="13">
        <v>3546</v>
      </c>
      <c r="J20" s="13">
        <v>12618</v>
      </c>
      <c r="K20" s="11">
        <f t="shared" si="4"/>
        <v>142362</v>
      </c>
    </row>
    <row r="21" spans="1:12" ht="17.25" customHeight="1">
      <c r="A21" s="12" t="s">
        <v>28</v>
      </c>
      <c r="B21" s="13">
        <v>9322</v>
      </c>
      <c r="C21" s="13">
        <v>13811</v>
      </c>
      <c r="D21" s="13">
        <v>17599</v>
      </c>
      <c r="E21" s="13">
        <v>8724</v>
      </c>
      <c r="F21" s="13">
        <v>13273</v>
      </c>
      <c r="G21" s="13">
        <v>13140</v>
      </c>
      <c r="H21" s="13">
        <v>4899</v>
      </c>
      <c r="I21" s="13">
        <v>2269</v>
      </c>
      <c r="J21" s="13">
        <v>8076</v>
      </c>
      <c r="K21" s="11">
        <f t="shared" si="4"/>
        <v>91113</v>
      </c>
      <c r="L21" s="55"/>
    </row>
    <row r="22" spans="1:12" ht="17.25" customHeight="1">
      <c r="A22" s="12" t="s">
        <v>29</v>
      </c>
      <c r="B22" s="13">
        <v>5243</v>
      </c>
      <c r="C22" s="13">
        <v>7769</v>
      </c>
      <c r="D22" s="13">
        <v>9899</v>
      </c>
      <c r="E22" s="13">
        <v>4907</v>
      </c>
      <c r="F22" s="13">
        <v>7466</v>
      </c>
      <c r="G22" s="13">
        <v>7391</v>
      </c>
      <c r="H22" s="13">
        <v>2755</v>
      </c>
      <c r="I22" s="13">
        <v>1277</v>
      </c>
      <c r="J22" s="13">
        <v>4542</v>
      </c>
      <c r="K22" s="11">
        <f t="shared" si="4"/>
        <v>51249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533</v>
      </c>
      <c r="I23" s="11">
        <v>0</v>
      </c>
      <c r="J23" s="11">
        <v>0</v>
      </c>
      <c r="K23" s="11">
        <f t="shared" si="4"/>
        <v>533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24875.81</v>
      </c>
      <c r="I31" s="20">
        <v>0</v>
      </c>
      <c r="J31" s="20">
        <v>0</v>
      </c>
      <c r="K31" s="24">
        <f>SUM(B31:J31)</f>
        <v>24875.81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366605.7</v>
      </c>
      <c r="C43" s="23">
        <f t="shared" ref="C43:H43" si="8">+C44+C52</f>
        <v>554072.03</v>
      </c>
      <c r="D43" s="23">
        <f t="shared" si="8"/>
        <v>693699.92999999993</v>
      </c>
      <c r="E43" s="23">
        <f t="shared" si="8"/>
        <v>317493.95</v>
      </c>
      <c r="F43" s="23">
        <f t="shared" si="8"/>
        <v>588376.52</v>
      </c>
      <c r="G43" s="23">
        <f t="shared" si="8"/>
        <v>736387.54999999993</v>
      </c>
      <c r="H43" s="23">
        <f t="shared" si="8"/>
        <v>309528.74</v>
      </c>
      <c r="I43" s="23">
        <f>+I44+I52</f>
        <v>92416.41</v>
      </c>
      <c r="J43" s="23">
        <f>+J44+J52</f>
        <v>228276.54</v>
      </c>
      <c r="K43" s="23">
        <f>SUM(B43:J43)</f>
        <v>3886857.37</v>
      </c>
    </row>
    <row r="44" spans="1:11" ht="17.25" customHeight="1">
      <c r="A44" s="16" t="s">
        <v>49</v>
      </c>
      <c r="B44" s="24">
        <f>SUM(B45:B51)</f>
        <v>351583.01</v>
      </c>
      <c r="C44" s="24">
        <f t="shared" ref="C44:H44" si="9">SUM(C45:C51)</f>
        <v>534033.36</v>
      </c>
      <c r="D44" s="24">
        <f t="shared" si="9"/>
        <v>673378.7</v>
      </c>
      <c r="E44" s="24">
        <f t="shared" si="9"/>
        <v>298592</v>
      </c>
      <c r="F44" s="24">
        <f t="shared" si="9"/>
        <v>570427.85</v>
      </c>
      <c r="G44" s="24">
        <f t="shared" si="9"/>
        <v>711346.22</v>
      </c>
      <c r="H44" s="24">
        <f t="shared" si="9"/>
        <v>294026.14</v>
      </c>
      <c r="I44" s="24">
        <f>SUM(I45:I51)</f>
        <v>92416.41</v>
      </c>
      <c r="J44" s="24">
        <f>SUM(J45:J51)</f>
        <v>216674.16</v>
      </c>
      <c r="K44" s="24">
        <f t="shared" ref="K44:K52" si="10">SUM(B44:J44)</f>
        <v>3742477.85</v>
      </c>
    </row>
    <row r="45" spans="1:11" ht="17.25" customHeight="1">
      <c r="A45" s="36" t="s">
        <v>50</v>
      </c>
      <c r="B45" s="24">
        <f t="shared" ref="B45:H45" si="11">ROUND(B26*B7,2)</f>
        <v>351583.01</v>
      </c>
      <c r="C45" s="24">
        <f t="shared" si="11"/>
        <v>532849.01</v>
      </c>
      <c r="D45" s="24">
        <f t="shared" si="11"/>
        <v>673378.7</v>
      </c>
      <c r="E45" s="24">
        <f t="shared" si="11"/>
        <v>298592</v>
      </c>
      <c r="F45" s="24">
        <f t="shared" si="11"/>
        <v>570427.85</v>
      </c>
      <c r="G45" s="24">
        <f t="shared" si="11"/>
        <v>711346.22</v>
      </c>
      <c r="H45" s="24">
        <f t="shared" si="11"/>
        <v>269150.33</v>
      </c>
      <c r="I45" s="24">
        <f>ROUND(I26*I7,2)</f>
        <v>92416.41</v>
      </c>
      <c r="J45" s="24">
        <f>ROUND(J26*J7,2)</f>
        <v>216674.16</v>
      </c>
      <c r="K45" s="24">
        <f t="shared" si="10"/>
        <v>3716417.6900000004</v>
      </c>
    </row>
    <row r="46" spans="1:11" ht="17.25" customHeight="1">
      <c r="A46" s="36" t="s">
        <v>51</v>
      </c>
      <c r="B46" s="20">
        <v>0</v>
      </c>
      <c r="C46" s="24">
        <f>ROUND(C27*C7,2)</f>
        <v>1184.3499999999999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1184.3499999999999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24875.81</v>
      </c>
      <c r="I49" s="33">
        <f>+I31</f>
        <v>0</v>
      </c>
      <c r="J49" s="33">
        <f>+J31</f>
        <v>0</v>
      </c>
      <c r="K49" s="24">
        <f t="shared" si="10"/>
        <v>24875.81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15022.69</v>
      </c>
      <c r="C52" s="38">
        <v>20038.669999999998</v>
      </c>
      <c r="D52" s="38">
        <v>20321.23</v>
      </c>
      <c r="E52" s="38">
        <v>18901.95</v>
      </c>
      <c r="F52" s="38">
        <v>17948.669999999998</v>
      </c>
      <c r="G52" s="38">
        <v>25041.33</v>
      </c>
      <c r="H52" s="38">
        <v>15502.6</v>
      </c>
      <c r="I52" s="20">
        <v>0</v>
      </c>
      <c r="J52" s="38">
        <v>11602.38</v>
      </c>
      <c r="K52" s="38">
        <f t="shared" si="10"/>
        <v>144379.51999999999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-60366</v>
      </c>
      <c r="C56" s="37">
        <f t="shared" si="12"/>
        <v>-91486.91</v>
      </c>
      <c r="D56" s="37">
        <f t="shared" si="12"/>
        <v>-95201.36</v>
      </c>
      <c r="E56" s="37">
        <f t="shared" si="12"/>
        <v>-53510.5</v>
      </c>
      <c r="F56" s="37">
        <f t="shared" si="12"/>
        <v>-77765.649999999994</v>
      </c>
      <c r="G56" s="37">
        <f t="shared" si="12"/>
        <v>-81356.61</v>
      </c>
      <c r="H56" s="37">
        <f t="shared" si="12"/>
        <v>-48102</v>
      </c>
      <c r="I56" s="37">
        <f t="shared" si="12"/>
        <v>-82833.279999999999</v>
      </c>
      <c r="J56" s="37">
        <f t="shared" si="12"/>
        <v>-195637.15</v>
      </c>
      <c r="K56" s="37">
        <f>SUM(B56:J56)</f>
        <v>-786259.46000000008</v>
      </c>
    </row>
    <row r="57" spans="1:11" ht="18.75" customHeight="1">
      <c r="A57" s="16" t="s">
        <v>84</v>
      </c>
      <c r="B57" s="37">
        <f t="shared" ref="B57:J57" si="13">B58+B59+B60+B61+B62+B63</f>
        <v>-60366</v>
      </c>
      <c r="C57" s="37">
        <f t="shared" si="13"/>
        <v>-91284</v>
      </c>
      <c r="D57" s="37">
        <f t="shared" si="13"/>
        <v>-94110</v>
      </c>
      <c r="E57" s="37">
        <f t="shared" si="13"/>
        <v>-49392</v>
      </c>
      <c r="F57" s="37">
        <f t="shared" si="13"/>
        <v>-77385</v>
      </c>
      <c r="G57" s="37">
        <f t="shared" si="13"/>
        <v>-81333</v>
      </c>
      <c r="H57" s="37">
        <f t="shared" si="13"/>
        <v>-48102</v>
      </c>
      <c r="I57" s="37">
        <f t="shared" si="13"/>
        <v>-9879</v>
      </c>
      <c r="J57" s="37">
        <f t="shared" si="13"/>
        <v>-31551</v>
      </c>
      <c r="K57" s="37">
        <f t="shared" ref="K57:K88" si="14">SUM(B57:J57)</f>
        <v>-543402</v>
      </c>
    </row>
    <row r="58" spans="1:11" ht="18.75" customHeight="1">
      <c r="A58" s="12" t="s">
        <v>85</v>
      </c>
      <c r="B58" s="37">
        <f>-ROUND(B9*$D$3,2)</f>
        <v>-60366</v>
      </c>
      <c r="C58" s="37">
        <f t="shared" ref="C58:J58" si="15">-ROUND(C9*$D$3,2)</f>
        <v>-91284</v>
      </c>
      <c r="D58" s="37">
        <f t="shared" si="15"/>
        <v>-94110</v>
      </c>
      <c r="E58" s="37">
        <f t="shared" si="15"/>
        <v>-49392</v>
      </c>
      <c r="F58" s="37">
        <f t="shared" si="15"/>
        <v>-77385</v>
      </c>
      <c r="G58" s="37">
        <f t="shared" si="15"/>
        <v>-81333</v>
      </c>
      <c r="H58" s="37">
        <f t="shared" si="15"/>
        <v>-48102</v>
      </c>
      <c r="I58" s="37">
        <f t="shared" si="15"/>
        <v>-9879</v>
      </c>
      <c r="J58" s="37">
        <f t="shared" si="15"/>
        <v>-31551</v>
      </c>
      <c r="K58" s="37">
        <f t="shared" si="14"/>
        <v>-543402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20">
        <f t="shared" ref="B64:J64" si="16">SUM(B65:B88)</f>
        <v>0</v>
      </c>
      <c r="C64" s="37">
        <f t="shared" si="16"/>
        <v>-202.91</v>
      </c>
      <c r="D64" s="37">
        <f t="shared" si="16"/>
        <v>-1091.3599999999999</v>
      </c>
      <c r="E64" s="37">
        <f t="shared" si="16"/>
        <v>-4118.5</v>
      </c>
      <c r="F64" s="37">
        <f t="shared" si="16"/>
        <v>-380.65</v>
      </c>
      <c r="G64" s="37">
        <f t="shared" si="16"/>
        <v>-23.61</v>
      </c>
      <c r="H64" s="20">
        <f t="shared" si="16"/>
        <v>0</v>
      </c>
      <c r="I64" s="37">
        <f t="shared" si="16"/>
        <v>-72954.28</v>
      </c>
      <c r="J64" s="37">
        <f t="shared" si="16"/>
        <v>-164086.15</v>
      </c>
      <c r="K64" s="37">
        <f t="shared" si="14"/>
        <v>-242857.46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</row>
    <row r="69" spans="1:11" ht="18.75" customHeight="1">
      <c r="A69" s="36" t="s">
        <v>68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37">
        <v>-70000</v>
      </c>
      <c r="J77" s="37">
        <v>-160000</v>
      </c>
      <c r="K77" s="37">
        <f t="shared" si="14"/>
        <v>-230000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37">
        <v>-2635.2</v>
      </c>
      <c r="F88" s="20">
        <v>0</v>
      </c>
      <c r="G88" s="20">
        <v>0</v>
      </c>
      <c r="H88" s="20">
        <v>0</v>
      </c>
      <c r="I88" s="37">
        <v>-1164.45</v>
      </c>
      <c r="J88" s="37">
        <v>-4086.15</v>
      </c>
      <c r="K88" s="37">
        <f t="shared" si="14"/>
        <v>-7885.7999999999993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306239.7</v>
      </c>
      <c r="C92" s="25">
        <f t="shared" si="18"/>
        <v>462585.12</v>
      </c>
      <c r="D92" s="25">
        <f t="shared" si="18"/>
        <v>598498.56999999995</v>
      </c>
      <c r="E92" s="25">
        <f t="shared" si="18"/>
        <v>263983.45</v>
      </c>
      <c r="F92" s="25">
        <f t="shared" si="18"/>
        <v>510610.86999999994</v>
      </c>
      <c r="G92" s="25">
        <f t="shared" si="18"/>
        <v>655030.93999999994</v>
      </c>
      <c r="H92" s="25">
        <f t="shared" si="18"/>
        <v>261426.74000000002</v>
      </c>
      <c r="I92" s="25">
        <f>+I93+I94</f>
        <v>9583.1300000000047</v>
      </c>
      <c r="J92" s="25">
        <f>+J93+J94</f>
        <v>32639.390000000007</v>
      </c>
      <c r="K92" s="50">
        <f t="shared" si="17"/>
        <v>3100597.91</v>
      </c>
      <c r="L92" s="57"/>
    </row>
    <row r="93" spans="1:12" ht="18.75" customHeight="1">
      <c r="A93" s="16" t="s">
        <v>92</v>
      </c>
      <c r="B93" s="25">
        <f t="shared" ref="B93:J93" si="19">+B44+B57+B64+B89</f>
        <v>291217.01</v>
      </c>
      <c r="C93" s="25">
        <f t="shared" si="19"/>
        <v>442546.45</v>
      </c>
      <c r="D93" s="25">
        <f t="shared" si="19"/>
        <v>578177.34</v>
      </c>
      <c r="E93" s="25">
        <f t="shared" si="19"/>
        <v>245081.5</v>
      </c>
      <c r="F93" s="25">
        <f t="shared" si="19"/>
        <v>492662.19999999995</v>
      </c>
      <c r="G93" s="25">
        <f t="shared" si="19"/>
        <v>629989.61</v>
      </c>
      <c r="H93" s="25">
        <f t="shared" si="19"/>
        <v>245924.14</v>
      </c>
      <c r="I93" s="25">
        <f t="shared" si="19"/>
        <v>9583.1300000000047</v>
      </c>
      <c r="J93" s="25">
        <f t="shared" si="19"/>
        <v>21037.010000000009</v>
      </c>
      <c r="K93" s="50">
        <f t="shared" si="17"/>
        <v>2956218.3899999997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15022.69</v>
      </c>
      <c r="C94" s="25">
        <f t="shared" si="20"/>
        <v>20038.669999999998</v>
      </c>
      <c r="D94" s="25">
        <f t="shared" si="20"/>
        <v>20321.23</v>
      </c>
      <c r="E94" s="25">
        <f t="shared" si="20"/>
        <v>18901.95</v>
      </c>
      <c r="F94" s="25">
        <f t="shared" si="20"/>
        <v>17948.669999999998</v>
      </c>
      <c r="G94" s="25">
        <f t="shared" si="20"/>
        <v>25041.33</v>
      </c>
      <c r="H94" s="25">
        <f t="shared" si="20"/>
        <v>15502.6</v>
      </c>
      <c r="I94" s="20">
        <f t="shared" si="20"/>
        <v>0</v>
      </c>
      <c r="J94" s="25">
        <f t="shared" si="20"/>
        <v>11602.38</v>
      </c>
      <c r="K94" s="50">
        <f t="shared" si="17"/>
        <v>144379.51999999999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3100597.9299999992</v>
      </c>
    </row>
    <row r="101" spans="1:11" ht="18.75" customHeight="1">
      <c r="A101" s="27" t="s">
        <v>80</v>
      </c>
      <c r="B101" s="28">
        <v>37633.279999999999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37633.279999999999</v>
      </c>
    </row>
    <row r="102" spans="1:11" ht="18.75" customHeight="1">
      <c r="A102" s="27" t="s">
        <v>81</v>
      </c>
      <c r="B102" s="28">
        <v>268606.42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268606.42</v>
      </c>
    </row>
    <row r="103" spans="1:11" ht="18.75" customHeight="1">
      <c r="A103" s="27" t="s">
        <v>82</v>
      </c>
      <c r="B103" s="42">
        <v>0</v>
      </c>
      <c r="C103" s="28">
        <f>+C92</f>
        <v>462585.12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462585.12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598498.56999999995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598498.56999999995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263983.45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263983.45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69021.66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69021.66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89939.12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89939.12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143550.92000000001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143550.92000000001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208099.18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208099.18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183655.55</v>
      </c>
      <c r="H110" s="42">
        <v>0</v>
      </c>
      <c r="I110" s="42">
        <v>0</v>
      </c>
      <c r="J110" s="42">
        <v>0</v>
      </c>
      <c r="K110" s="43">
        <f t="shared" si="21"/>
        <v>183655.55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20408.29</v>
      </c>
      <c r="H111" s="42">
        <v>0</v>
      </c>
      <c r="I111" s="42">
        <v>0</v>
      </c>
      <c r="J111" s="42">
        <v>0</v>
      </c>
      <c r="K111" s="43">
        <f t="shared" si="21"/>
        <v>20408.29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111308.86</v>
      </c>
      <c r="H112" s="42">
        <v>0</v>
      </c>
      <c r="I112" s="42">
        <v>0</v>
      </c>
      <c r="J112" s="42">
        <v>0</v>
      </c>
      <c r="K112" s="43">
        <f t="shared" si="21"/>
        <v>111308.86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91496.03</v>
      </c>
      <c r="H113" s="42">
        <v>0</v>
      </c>
      <c r="I113" s="42">
        <v>0</v>
      </c>
      <c r="J113" s="42">
        <v>0</v>
      </c>
      <c r="K113" s="43">
        <f t="shared" si="21"/>
        <v>91496.03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248162.21</v>
      </c>
      <c r="H114" s="42">
        <v>0</v>
      </c>
      <c r="I114" s="42">
        <v>0</v>
      </c>
      <c r="J114" s="42">
        <v>0</v>
      </c>
      <c r="K114" s="43">
        <f t="shared" si="21"/>
        <v>248162.21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94960.27</v>
      </c>
      <c r="I115" s="42">
        <v>0</v>
      </c>
      <c r="J115" s="42">
        <v>0</v>
      </c>
      <c r="K115" s="43">
        <f t="shared" si="21"/>
        <v>94960.27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166466.48000000001</v>
      </c>
      <c r="I116" s="42">
        <v>0</v>
      </c>
      <c r="J116" s="42">
        <v>0</v>
      </c>
      <c r="K116" s="43">
        <f t="shared" si="21"/>
        <v>166466.48000000001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9583.1299999999992</v>
      </c>
      <c r="J117" s="42">
        <v>0</v>
      </c>
      <c r="K117" s="43">
        <f t="shared" si="21"/>
        <v>9583.1299999999992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32639.39</v>
      </c>
      <c r="K118" s="46">
        <f t="shared" si="21"/>
        <v>32639.39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2014-01-06T18:15:18Z</dcterms:modified>
</cp:coreProperties>
</file>