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K77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K58" s="1"/>
  <c r="I58"/>
  <c r="I57" s="1"/>
  <c r="J58"/>
  <c r="J57" s="1"/>
  <c r="K59"/>
  <c r="B64"/>
  <c r="C64"/>
  <c r="D64"/>
  <c r="E64"/>
  <c r="F64"/>
  <c r="G64"/>
  <c r="H64"/>
  <c r="I64"/>
  <c r="J64"/>
  <c r="K65"/>
  <c r="K66"/>
  <c r="K67"/>
  <c r="K72"/>
  <c r="K73"/>
  <c r="K74"/>
  <c r="K75"/>
  <c r="K76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J56"/>
  <c r="F56"/>
  <c r="D56"/>
  <c r="I56"/>
  <c r="G56"/>
  <c r="E56"/>
  <c r="C56"/>
  <c r="B56"/>
  <c r="J43"/>
  <c r="J93"/>
  <c r="J92" s="1"/>
  <c r="H43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H57"/>
  <c r="H56" s="1"/>
  <c r="C44" l="1"/>
  <c r="K57"/>
  <c r="B44"/>
  <c r="K45"/>
  <c r="H93"/>
  <c r="H92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<sst xmlns="http://schemas.openxmlformats.org/spreadsheetml/2006/main" count="123" uniqueCount="123">
  <si>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</si>
  <si>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</si>
  <si>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</si>
  <si>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</si>
  <si>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</si>
  <si>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</si>
  <si>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</si>
  <si>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</si>
  <si>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</si>
  <si>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</si>
  <si>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</si>
  <si>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</si>
  <si>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</si>
  <si>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</si>
  <si>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</si>
  <si>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</si>
  <si>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</si>
  <si>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</si>
  <si>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</si>
  <si>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</si>
  <si>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</si>
  <si>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</si>
  <si>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</si>
  <si>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</si>
  <si>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</si>
  <si>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</si>
  <si>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</si>
  <si>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</si>
  <si>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</si>
  <si>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</si>
  <si>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</si>
  <si>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</si>
  <si>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</si>
  <si>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</si>
  <si>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</si>
  <si>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</si>
  <si>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</si>
  <si>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</si>
  <si>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</si>
  <si>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</si>
  <si>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</si>
  <si>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</si>
  <si>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</si>
  <si>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</si>
  <si>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</si>
  <si>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</si>
  <si>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</si>
  <si>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</si>
  <si>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</si>
  <si>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</si>
  <si>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</si>
  <si>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</si>
  <si>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</si>
  <si>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</si>
  <si>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</si>
  <si>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</si>
  <si>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</si>
  <si>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</si>
  <si>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</si>
  <si>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</si>
  <si>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</si>
  <si>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</si>
  <si>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</si>
  <si>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</si>
  <si>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</si>
  <si>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</si>
  <si>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</si>
  <si>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</si>
  <si>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</si>
  <si>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</si>
  <si>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</si>
  <si>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</si>
  <si>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</si>
  <si>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</si>
  <si>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</si>
  <si>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</si>
  <si>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</si>
  <si>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</si>
  <si>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</si>
  <si>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</si>
  <si>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</si>
  <si>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</si>
  <si>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</si>
  <si>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</si>
  <si>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</si>
  <si>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</si>
  <si>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</si>
  <si>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</si>
  <si>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</si>
  <si>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</si>
  <si>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</si>
  <si>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</si>
  <si>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</si>
  <si>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</si>
  <si>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</si>
  <si>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</si>
  <si>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</si>
  <si>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</si>
  <si>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</si>
  <si>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</si>
  <si>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</si>
  <si>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</si>
  <si>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</si>
  <si>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</si>
  <si>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</si>
  <si>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</si>
  <si>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</si>
  <si>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</si>
  <si>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</si>
  <si>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</si>
  <si>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</si>
  <si>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</si>
  <si>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</si>
  <si>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</si>
  <si>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</si>
  <si>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</si>
  <si>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</si>
  <si>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</si>
  <si>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</si>
  <si>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</si>
  <si>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</si>
  <si>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</si>
  <si>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28/12/13 - VENCIMENTO 07/01/14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</si>
</sst>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272106</v>
      </c>
      <c r="C7" s="9">
        <f t="shared" si="0"/>
        <v>343998</v>
      </c>
      <c r="D7" s="9">
        <f t="shared" si="0"/>
        <v>388588</v>
      </c>
      <c r="E7" s="9">
        <f t="shared" si="0"/>
        <v>213882</v>
      </c>
      <c r="F7" s="9">
        <f t="shared" si="0"/>
        <v>367455</v>
      </c>
      <c r="G7" s="9">
        <f t="shared" si="0"/>
        <v>540107</v>
      </c>
      <c r="H7" s="9">
        <f t="shared" si="0"/>
        <v>209078</v>
      </c>
      <c r="I7" s="9">
        <f t="shared" si="0"/>
        <v>45244</v>
      </c>
      <c r="J7" s="9">
        <f t="shared" si="0"/>
        <v>132777</v>
      </c>
      <c r="K7" s="9">
        <f t="shared" si="0"/>
        <v>2513235</v>
      </c>
      <c r="L7" s="55"/>
    </row>
    <row r="8" spans="1:13" ht="17.25" customHeight="1">
      <c r="A8" s="10" t="s">
        <v>31</v>
      </c>
      <c r="B8" s="11">
        <f>B9+B12</f>
        <v>159014</v>
      </c>
      <c r="C8" s="11">
        <f t="shared" ref="C8:J8" si="1">C9+C12</f>
        <v>207762</v>
      </c>
      <c r="D8" s="11">
        <f t="shared" si="1"/>
        <v>223540</v>
      </c>
      <c r="E8" s="11">
        <f t="shared" si="1"/>
        <v>126111</v>
      </c>
      <c r="F8" s="11">
        <f t="shared" si="1"/>
        <v>200106</v>
      </c>
      <c r="G8" s="11">
        <f t="shared" si="1"/>
        <v>286157</v>
      </c>
      <c r="H8" s="11">
        <f t="shared" si="1"/>
        <v>128460</v>
      </c>
      <c r="I8" s="11">
        <f t="shared" si="1"/>
        <v>24417</v>
      </c>
      <c r="J8" s="11">
        <f t="shared" si="1"/>
        <v>74843</v>
      </c>
      <c r="K8" s="11">
        <f>SUM(B8:J8)</f>
        <v>1430410</v>
      </c>
    </row>
    <row r="9" spans="1:13" ht="17.25" customHeight="1">
      <c r="A9" s="15" t="s">
        <v>17</v>
      </c>
      <c r="B9" s="13">
        <f>+B10+B11</f>
        <v>32816</v>
      </c>
      <c r="C9" s="13">
        <f t="shared" ref="C9:J9" si="2">+C10+C11</f>
        <v>46059</v>
      </c>
      <c r="D9" s="13">
        <f t="shared" si="2"/>
        <v>46737</v>
      </c>
      <c r="E9" s="13">
        <f t="shared" si="2"/>
        <v>26273</v>
      </c>
      <c r="F9" s="13">
        <f t="shared" si="2"/>
        <v>34752</v>
      </c>
      <c r="G9" s="13">
        <f t="shared" si="2"/>
        <v>36354</v>
      </c>
      <c r="H9" s="13">
        <f t="shared" si="2"/>
        <v>28162</v>
      </c>
      <c r="I9" s="13">
        <f t="shared" si="2"/>
        <v>6184</v>
      </c>
      <c r="J9" s="13">
        <f t="shared" si="2"/>
        <v>13433</v>
      </c>
      <c r="K9" s="11">
        <f>SUM(B9:J9)</f>
        <v>270770</v>
      </c>
    </row>
    <row r="10" spans="1:13" ht="17.25" customHeight="1">
      <c r="A10" s="31" t="s">
        <v>18</v>
      </c>
      <c r="B10" s="13">
        <v>32816</v>
      </c>
      <c r="C10" s="13">
        <v>46059</v>
      </c>
      <c r="D10" s="13">
        <v>46737</v>
      </c>
      <c r="E10" s="13">
        <v>26273</v>
      </c>
      <c r="F10" s="13">
        <v>34752</v>
      </c>
      <c r="G10" s="13">
        <v>36354</v>
      </c>
      <c r="H10" s="13">
        <v>28162</v>
      </c>
      <c r="I10" s="13">
        <v>6184</v>
      </c>
      <c r="J10" s="13">
        <v>13433</v>
      </c>
      <c r="K10" s="11">
        <f>SUM(B10:J10)</f>
        <v>270770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126198</v>
      </c>
      <c r="C12" s="17">
        <f t="shared" si="3"/>
        <v>161703</v>
      </c>
      <c r="D12" s="17">
        <f t="shared" si="3"/>
        <v>176803</v>
      </c>
      <c r="E12" s="17">
        <f t="shared" si="3"/>
        <v>99838</v>
      </c>
      <c r="F12" s="17">
        <f t="shared" si="3"/>
        <v>165354</v>
      </c>
      <c r="G12" s="17">
        <f t="shared" si="3"/>
        <v>249803</v>
      </c>
      <c r="H12" s="17">
        <f t="shared" si="3"/>
        <v>100298</v>
      </c>
      <c r="I12" s="17">
        <f t="shared" si="3"/>
        <v>18233</v>
      </c>
      <c r="J12" s="17">
        <f t="shared" si="3"/>
        <v>61410</v>
      </c>
      <c r="K12" s="11">
        <f t="shared" ref="K12:K23" si="4">SUM(B12:J12)</f>
        <v>1159640</v>
      </c>
    </row>
    <row r="13" spans="1:13" ht="17.25" customHeight="1">
      <c r="A13" s="14" t="s">
        <v>20</v>
      </c>
      <c r="B13" s="13">
        <v>62608</v>
      </c>
      <c r="C13" s="13">
        <v>87652</v>
      </c>
      <c r="D13" s="13">
        <v>96962</v>
      </c>
      <c r="E13" s="13">
        <v>54092</v>
      </c>
      <c r="F13" s="13">
        <v>85966</v>
      </c>
      <c r="G13" s="13">
        <v>122855</v>
      </c>
      <c r="H13" s="13">
        <v>48155</v>
      </c>
      <c r="I13" s="13">
        <v>10654</v>
      </c>
      <c r="J13" s="13">
        <v>33439</v>
      </c>
      <c r="K13" s="11">
        <f t="shared" si="4"/>
        <v>602383</v>
      </c>
      <c r="L13" s="55"/>
      <c r="M13" s="56"/>
    </row>
    <row r="14" spans="1:13" ht="17.25" customHeight="1">
      <c r="A14" s="14" t="s">
        <v>21</v>
      </c>
      <c r="B14" s="13">
        <v>56221</v>
      </c>
      <c r="C14" s="13">
        <v>64240</v>
      </c>
      <c r="D14" s="13">
        <v>70286</v>
      </c>
      <c r="E14" s="13">
        <v>40482</v>
      </c>
      <c r="F14" s="13">
        <v>70618</v>
      </c>
      <c r="G14" s="13">
        <v>116278</v>
      </c>
      <c r="H14" s="13">
        <v>47156</v>
      </c>
      <c r="I14" s="13">
        <v>6556</v>
      </c>
      <c r="J14" s="13">
        <v>24601</v>
      </c>
      <c r="K14" s="11">
        <f t="shared" si="4"/>
        <v>496438</v>
      </c>
      <c r="L14" s="55"/>
    </row>
    <row r="15" spans="1:13" ht="17.25" customHeight="1">
      <c r="A15" s="14" t="s">
        <v>22</v>
      </c>
      <c r="B15" s="13">
        <v>7369</v>
      </c>
      <c r="C15" s="13">
        <v>9811</v>
      </c>
      <c r="D15" s="13">
        <v>9555</v>
      </c>
      <c r="E15" s="13">
        <v>5264</v>
      </c>
      <c r="F15" s="13">
        <v>8770</v>
      </c>
      <c r="G15" s="13">
        <v>10670</v>
      </c>
      <c r="H15" s="13">
        <v>4987</v>
      </c>
      <c r="I15" s="13">
        <v>1023</v>
      </c>
      <c r="J15" s="13">
        <v>3370</v>
      </c>
      <c r="K15" s="11">
        <f t="shared" si="4"/>
        <v>60819</v>
      </c>
    </row>
    <row r="16" spans="1:13" ht="17.25" customHeight="1">
      <c r="A16" s="16" t="s">
        <v>23</v>
      </c>
      <c r="B16" s="11">
        <f>+B17+B18+B19</f>
        <v>90837</v>
      </c>
      <c r="C16" s="11">
        <f t="shared" ref="C16:J16" si="5">+C17+C18+C19</f>
        <v>104600</v>
      </c>
      <c r="D16" s="11">
        <f t="shared" si="5"/>
        <v>125184</v>
      </c>
      <c r="E16" s="11">
        <f t="shared" si="5"/>
        <v>66692</v>
      </c>
      <c r="F16" s="11">
        <f t="shared" si="5"/>
        <v>137135</v>
      </c>
      <c r="G16" s="11">
        <f t="shared" si="5"/>
        <v>224760</v>
      </c>
      <c r="H16" s="11">
        <f t="shared" si="5"/>
        <v>66716</v>
      </c>
      <c r="I16" s="11">
        <f t="shared" si="5"/>
        <v>14803</v>
      </c>
      <c r="J16" s="11">
        <f t="shared" si="5"/>
        <v>41094</v>
      </c>
      <c r="K16" s="11">
        <f t="shared" si="4"/>
        <v>871821</v>
      </c>
    </row>
    <row r="17" spans="1:12" ht="17.25" customHeight="1">
      <c r="A17" s="12" t="s">
        <v>24</v>
      </c>
      <c r="B17" s="13">
        <v>50682</v>
      </c>
      <c r="C17" s="13">
        <v>63880</v>
      </c>
      <c r="D17" s="13">
        <v>77229</v>
      </c>
      <c r="E17" s="13">
        <v>40439</v>
      </c>
      <c r="F17" s="13">
        <v>79252</v>
      </c>
      <c r="G17" s="13">
        <v>119248</v>
      </c>
      <c r="H17" s="13">
        <v>37183</v>
      </c>
      <c r="I17" s="13">
        <v>9634</v>
      </c>
      <c r="J17" s="13">
        <v>24361</v>
      </c>
      <c r="K17" s="11">
        <f t="shared" si="4"/>
        <v>501908</v>
      </c>
      <c r="L17" s="55"/>
    </row>
    <row r="18" spans="1:12" ht="17.25" customHeight="1">
      <c r="A18" s="12" t="s">
        <v>25</v>
      </c>
      <c r="B18" s="13">
        <v>35483</v>
      </c>
      <c r="C18" s="13">
        <v>35328</v>
      </c>
      <c r="D18" s="13">
        <v>42043</v>
      </c>
      <c r="E18" s="13">
        <v>23465</v>
      </c>
      <c r="F18" s="13">
        <v>51613</v>
      </c>
      <c r="G18" s="13">
        <v>96781</v>
      </c>
      <c r="H18" s="13">
        <v>26828</v>
      </c>
      <c r="I18" s="13">
        <v>4565</v>
      </c>
      <c r="J18" s="13">
        <v>14661</v>
      </c>
      <c r="K18" s="11">
        <f t="shared" si="4"/>
        <v>330767</v>
      </c>
      <c r="L18" s="55"/>
    </row>
    <row r="19" spans="1:12" ht="17.25" customHeight="1">
      <c r="A19" s="12" t="s">
        <v>26</v>
      </c>
      <c r="B19" s="13">
        <v>4672</v>
      </c>
      <c r="C19" s="13">
        <v>5392</v>
      </c>
      <c r="D19" s="13">
        <v>5912</v>
      </c>
      <c r="E19" s="13">
        <v>2788</v>
      </c>
      <c r="F19" s="13">
        <v>6270</v>
      </c>
      <c r="G19" s="13">
        <v>8731</v>
      </c>
      <c r="H19" s="13">
        <v>2705</v>
      </c>
      <c r="I19" s="13">
        <v>604</v>
      </c>
      <c r="J19" s="13">
        <v>2072</v>
      </c>
      <c r="K19" s="11">
        <f t="shared" si="4"/>
        <v>39146</v>
      </c>
    </row>
    <row r="20" spans="1:12" ht="17.25" customHeight="1">
      <c r="A20" s="16" t="s">
        <v>27</v>
      </c>
      <c r="B20" s="13">
        <v>22255</v>
      </c>
      <c r="C20" s="13">
        <v>31636</v>
      </c>
      <c r="D20" s="13">
        <v>39864</v>
      </c>
      <c r="E20" s="13">
        <v>21079</v>
      </c>
      <c r="F20" s="13">
        <v>30214</v>
      </c>
      <c r="G20" s="13">
        <v>29190</v>
      </c>
      <c r="H20" s="13">
        <v>13100</v>
      </c>
      <c r="I20" s="13">
        <v>6024</v>
      </c>
      <c r="J20" s="13">
        <v>16840</v>
      </c>
      <c r="K20" s="11">
        <f t="shared" si="4"/>
        <v>210202</v>
      </c>
    </row>
    <row r="21" spans="1:12" ht="17.25" customHeight="1">
      <c r="A21" s="12" t="s">
        <v>28</v>
      </c>
      <c r="B21" s="13">
        <v>14243</v>
      </c>
      <c r="C21" s="13">
        <v>20247</v>
      </c>
      <c r="D21" s="13">
        <v>25513</v>
      </c>
      <c r="E21" s="13">
        <v>13491</v>
      </c>
      <c r="F21" s="13">
        <v>19337</v>
      </c>
      <c r="G21" s="13">
        <v>18682</v>
      </c>
      <c r="H21" s="13">
        <v>8384</v>
      </c>
      <c r="I21" s="13">
        <v>3855</v>
      </c>
      <c r="J21" s="13">
        <v>10778</v>
      </c>
      <c r="K21" s="11">
        <f t="shared" si="4"/>
        <v>134530</v>
      </c>
      <c r="L21" s="55"/>
    </row>
    <row r="22" spans="1:12" ht="17.25" customHeight="1">
      <c r="A22" s="12" t="s">
        <v>29</v>
      </c>
      <c r="B22" s="13">
        <v>8012</v>
      </c>
      <c r="C22" s="13">
        <v>11389</v>
      </c>
      <c r="D22" s="13">
        <v>14351</v>
      </c>
      <c r="E22" s="13">
        <v>7588</v>
      </c>
      <c r="F22" s="13">
        <v>10877</v>
      </c>
      <c r="G22" s="13">
        <v>10508</v>
      </c>
      <c r="H22" s="13">
        <v>4716</v>
      </c>
      <c r="I22" s="13">
        <v>2169</v>
      </c>
      <c r="J22" s="13">
        <v>6062</v>
      </c>
      <c r="K22" s="11">
        <f t="shared" si="4"/>
        <v>75672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802</v>
      </c>
      <c r="I23" s="11">
        <v>0</v>
      </c>
      <c r="J23" s="11">
        <v>0</v>
      </c>
      <c r="K23" s="11">
        <f t="shared" si="4"/>
        <v>802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24236.99</v>
      </c>
      <c r="I31" s="20">
        <v>0</v>
      </c>
      <c r="J31" s="20">
        <v>0</v>
      </c>
      <c r="K31" s="24">
        <f>SUM(B31:J31)</f>
        <v>24236.99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632948.21</v>
      </c>
      <c r="C43" s="23">
        <f t="shared" ref="C43:H43" si="8">+C44+C52</f>
        <v>911043.13000000012</v>
      </c>
      <c r="D43" s="23">
        <f t="shared" si="8"/>
        <v>1163780.28</v>
      </c>
      <c r="E43" s="23">
        <f t="shared" si="8"/>
        <v>549329.30999999994</v>
      </c>
      <c r="F43" s="23">
        <f t="shared" si="8"/>
        <v>902633.33000000007</v>
      </c>
      <c r="G43" s="23">
        <f t="shared" si="8"/>
        <v>1143656.9400000002</v>
      </c>
      <c r="H43" s="23">
        <f t="shared" si="8"/>
        <v>536258.02</v>
      </c>
      <c r="I43" s="23">
        <f>+I44+I52</f>
        <v>190726.08</v>
      </c>
      <c r="J43" s="23">
        <f>+J44+J52</f>
        <v>343478.49</v>
      </c>
      <c r="K43" s="23">
        <f>SUM(B43:J43)</f>
        <v>6373853.790000001</v>
      </c>
    </row>
    <row r="44" spans="1:11" ht="17.25" customHeight="1">
      <c r="A44" s="16" t="s">
        <v>49</v>
      </c>
      <c r="B44" s="24">
        <f>SUM(B45:B51)</f>
        <v>617925.52</v>
      </c>
      <c r="C44" s="24">
        <f t="shared" ref="C44:H44" si="9">SUM(C45:C51)</f>
        <v>891004.46000000008</v>
      </c>
      <c r="D44" s="24">
        <f t="shared" si="9"/>
        <v>1143459.05</v>
      </c>
      <c r="E44" s="24">
        <f t="shared" si="9"/>
        <v>530427.36</v>
      </c>
      <c r="F44" s="24">
        <f t="shared" si="9"/>
        <v>884684.66</v>
      </c>
      <c r="G44" s="24">
        <f t="shared" si="9"/>
        <v>1118615.6100000001</v>
      </c>
      <c r="H44" s="24">
        <f t="shared" si="9"/>
        <v>520755.42</v>
      </c>
      <c r="I44" s="24">
        <f>SUM(I45:I51)</f>
        <v>190726.08</v>
      </c>
      <c r="J44" s="24">
        <f>SUM(J45:J51)</f>
        <v>331876.11</v>
      </c>
      <c r="K44" s="24">
        <f t="shared" ref="K44:K52" si="10">SUM(B44:J44)</f>
        <v>6229474.2700000005</v>
      </c>
    </row>
    <row r="45" spans="1:11" ht="17.25" customHeight="1">
      <c r="A45" s="36" t="s">
        <v>50</v>
      </c>
      <c r="B45" s="24">
        <f t="shared" ref="B45:H45" si="11">ROUND(B26*B7,2)</f>
        <v>617925.52</v>
      </c>
      <c r="C45" s="24">
        <f t="shared" si="11"/>
        <v>889028.43</v>
      </c>
      <c r="D45" s="24">
        <f t="shared" si="11"/>
        <v>1143459.05</v>
      </c>
      <c r="E45" s="24">
        <f t="shared" si="11"/>
        <v>530427.36</v>
      </c>
      <c r="F45" s="24">
        <f t="shared" si="11"/>
        <v>884684.66</v>
      </c>
      <c r="G45" s="24">
        <f t="shared" si="11"/>
        <v>1118615.6100000001</v>
      </c>
      <c r="H45" s="24">
        <f t="shared" si="11"/>
        <v>496518.43</v>
      </c>
      <c r="I45" s="24">
        <f>ROUND(I26*I7,2)</f>
        <v>190726.08</v>
      </c>
      <c r="J45" s="24">
        <f>ROUND(J26*J7,2)</f>
        <v>331876.11</v>
      </c>
      <c r="K45" s="24">
        <f t="shared" si="10"/>
        <v>6203261.25</v>
      </c>
    </row>
    <row r="46" spans="1:11" ht="17.25" customHeight="1">
      <c r="A46" s="36" t="s">
        <v>51</v>
      </c>
      <c r="B46" s="20">
        <v>0</v>
      </c>
      <c r="C46" s="24">
        <f>ROUND(C27*C7,2)</f>
        <v>1976.03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1976.03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24236.99</v>
      </c>
      <c r="I49" s="33">
        <f>+I31</f>
        <v>0</v>
      </c>
      <c r="J49" s="33">
        <f>+J31</f>
        <v>0</v>
      </c>
      <c r="K49" s="24">
        <f t="shared" si="10"/>
        <v>24236.99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15502.6</v>
      </c>
      <c r="I52" s="20">
        <v>0</v>
      </c>
      <c r="J52" s="38">
        <v>11602.38</v>
      </c>
      <c r="K52" s="38">
        <f t="shared" si="10"/>
        <v>144379.51999999999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-98448</v>
      </c>
      <c r="C56" s="37">
        <f t="shared" si="12"/>
        <v>-138379.91</v>
      </c>
      <c r="D56" s="37">
        <f t="shared" si="12"/>
        <v>-141302.35999999999</v>
      </c>
      <c r="E56" s="37">
        <f t="shared" si="12"/>
        <v>-84861.73</v>
      </c>
      <c r="F56" s="37">
        <f t="shared" si="12"/>
        <v>-104636.65</v>
      </c>
      <c r="G56" s="37">
        <f t="shared" si="12"/>
        <v>-109085.61</v>
      </c>
      <c r="H56" s="37">
        <f t="shared" si="12"/>
        <v>-84486</v>
      </c>
      <c r="I56" s="37">
        <f t="shared" si="12"/>
        <v>-172744.97999999998</v>
      </c>
      <c r="J56" s="37">
        <f t="shared" si="12"/>
        <v>-276447.26</v>
      </c>
      <c r="K56" s="37">
        <f>SUM(B56:J56)</f>
        <v>-1210392.5</v>
      </c>
    </row>
    <row r="57" spans="1:11" ht="18.75" customHeight="1">
      <c r="A57" s="16" t="s">
        <v>84</v>
      </c>
      <c r="B57" s="37">
        <f t="shared" ref="B57:J57" si="13">B58+B59+B60+B61+B62+B63</f>
        <v>-98448</v>
      </c>
      <c r="C57" s="37">
        <f t="shared" si="13"/>
        <v>-138177</v>
      </c>
      <c r="D57" s="37">
        <f t="shared" si="13"/>
        <v>-140211</v>
      </c>
      <c r="E57" s="37">
        <f t="shared" si="13"/>
        <v>-78819</v>
      </c>
      <c r="F57" s="37">
        <f t="shared" si="13"/>
        <v>-104256</v>
      </c>
      <c r="G57" s="37">
        <f t="shared" si="13"/>
        <v>-109062</v>
      </c>
      <c r="H57" s="37">
        <f t="shared" si="13"/>
        <v>-84486</v>
      </c>
      <c r="I57" s="37">
        <f t="shared" si="13"/>
        <v>-18552</v>
      </c>
      <c r="J57" s="37">
        <f t="shared" si="13"/>
        <v>-40299</v>
      </c>
      <c r="K57" s="37">
        <f t="shared" ref="K57:K88" si="14">SUM(B57:J57)</f>
        <v>-812310</v>
      </c>
    </row>
    <row r="58" spans="1:11" ht="18.75" customHeight="1">
      <c r="A58" s="12" t="s">
        <v>85</v>
      </c>
      <c r="B58" s="37">
        <f>-ROUND(B9*$D$3,2)</f>
        <v>-98448</v>
      </c>
      <c r="C58" s="37">
        <f t="shared" ref="C58:J58" si="15">-ROUND(C9*$D$3,2)</f>
        <v>-138177</v>
      </c>
      <c r="D58" s="37">
        <f t="shared" si="15"/>
        <v>-140211</v>
      </c>
      <c r="E58" s="37">
        <f t="shared" si="15"/>
        <v>-78819</v>
      </c>
      <c r="F58" s="37">
        <f t="shared" si="15"/>
        <v>-104256</v>
      </c>
      <c r="G58" s="37">
        <f t="shared" si="15"/>
        <v>-109062</v>
      </c>
      <c r="H58" s="37">
        <f t="shared" si="15"/>
        <v>-84486</v>
      </c>
      <c r="I58" s="37">
        <f t="shared" si="15"/>
        <v>-18552</v>
      </c>
      <c r="J58" s="37">
        <f t="shared" si="15"/>
        <v>-40299</v>
      </c>
      <c r="K58" s="37">
        <f t="shared" si="14"/>
        <v>-812310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0</v>
      </c>
      <c r="C64" s="20">
        <f t="shared" si="16"/>
        <v>-202.91</v>
      </c>
      <c r="D64" s="20">
        <f t="shared" si="16"/>
        <v>-1091.3599999999999</v>
      </c>
      <c r="E64" s="20">
        <f t="shared" si="16"/>
        <v>-6042.7300000000005</v>
      </c>
      <c r="F64" s="20">
        <f t="shared" si="16"/>
        <v>-380.65</v>
      </c>
      <c r="G64" s="20">
        <f t="shared" si="16"/>
        <v>-23.61</v>
      </c>
      <c r="H64" s="20">
        <f t="shared" si="16"/>
        <v>0</v>
      </c>
      <c r="I64" s="20">
        <f t="shared" si="16"/>
        <v>-154192.97999999998</v>
      </c>
      <c r="J64" s="20">
        <f t="shared" si="16"/>
        <v>-236148.26</v>
      </c>
      <c r="K64" s="37">
        <f t="shared" si="14"/>
        <v>-398082.5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-150000</v>
      </c>
      <c r="J77" s="37">
        <v>-230000</v>
      </c>
      <c r="K77" s="37">
        <f t="shared" si="14"/>
        <v>-380000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37">
        <v>-4559.43</v>
      </c>
      <c r="F88" s="20">
        <v>0</v>
      </c>
      <c r="G88" s="20">
        <v>0</v>
      </c>
      <c r="H88" s="20">
        <v>0</v>
      </c>
      <c r="I88" s="37">
        <v>-2403.15</v>
      </c>
      <c r="J88" s="37">
        <v>-6148.26</v>
      </c>
      <c r="K88" s="37">
        <f t="shared" si="14"/>
        <v>-13110.84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534500.21</v>
      </c>
      <c r="C92" s="25">
        <f t="shared" si="18"/>
        <v>772663.22000000009</v>
      </c>
      <c r="D92" s="25">
        <f t="shared" si="18"/>
        <v>1022477.92</v>
      </c>
      <c r="E92" s="25">
        <f t="shared" si="18"/>
        <v>464467.58</v>
      </c>
      <c r="F92" s="25">
        <f t="shared" si="18"/>
        <v>797996.68</v>
      </c>
      <c r="G92" s="25">
        <f t="shared" si="18"/>
        <v>1034571.3300000001</v>
      </c>
      <c r="H92" s="25">
        <f t="shared" si="18"/>
        <v>451772.01999999996</v>
      </c>
      <c r="I92" s="25">
        <f>+I93+I94</f>
        <v>17981.100000000006</v>
      </c>
      <c r="J92" s="25">
        <f>+J93+J94</f>
        <v>67031.229999999981</v>
      </c>
      <c r="K92" s="50">
        <f t="shared" si="17"/>
        <v>5163461.2899999991</v>
      </c>
      <c r="L92" s="57"/>
    </row>
    <row r="93" spans="1:12" ht="18.75" customHeight="1">
      <c r="A93" s="16" t="s">
        <v>92</v>
      </c>
      <c r="B93" s="25">
        <f t="shared" ref="B93:J93" si="19">+B44+B57+B64+B89</f>
        <v>519477.52</v>
      </c>
      <c r="C93" s="25">
        <f t="shared" si="19"/>
        <v>752624.55</v>
      </c>
      <c r="D93" s="25">
        <f t="shared" si="19"/>
        <v>1002156.6900000001</v>
      </c>
      <c r="E93" s="25">
        <f t="shared" si="19"/>
        <v>445565.63</v>
      </c>
      <c r="F93" s="25">
        <f t="shared" si="19"/>
        <v>780048.01</v>
      </c>
      <c r="G93" s="25">
        <f t="shared" si="19"/>
        <v>1009530.0000000001</v>
      </c>
      <c r="H93" s="25">
        <f t="shared" si="19"/>
        <v>436269.42</v>
      </c>
      <c r="I93" s="25">
        <f t="shared" si="19"/>
        <v>17981.100000000006</v>
      </c>
      <c r="J93" s="25">
        <f t="shared" si="19"/>
        <v>55428.849999999977</v>
      </c>
      <c r="K93" s="50">
        <f t="shared" si="17"/>
        <v>5019081.7699999996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15502.6</v>
      </c>
      <c r="I94" s="20">
        <f t="shared" si="20"/>
        <v>0</v>
      </c>
      <c r="J94" s="25">
        <f t="shared" si="20"/>
        <v>11602.38</v>
      </c>
      <c r="K94" s="50">
        <f t="shared" si="17"/>
        <v>144379.51999999999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5163461.3000000007</v>
      </c>
    </row>
    <row r="101" spans="1:11" ht="18.75" customHeight="1">
      <c r="A101" s="27" t="s">
        <v>80</v>
      </c>
      <c r="B101" s="28">
        <v>65663.67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65663.67</v>
      </c>
    </row>
    <row r="102" spans="1:11" ht="18.75" customHeight="1">
      <c r="A102" s="27" t="s">
        <v>81</v>
      </c>
      <c r="B102" s="28">
        <v>468836.53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468836.53</v>
      </c>
    </row>
    <row r="103" spans="1:11" ht="18.75" customHeight="1">
      <c r="A103" s="27" t="s">
        <v>82</v>
      </c>
      <c r="B103" s="42">
        <v>0</v>
      </c>
      <c r="C103" s="28">
        <f>+C92</f>
        <v>772663.22000000009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772663.22000000009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1022477.92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1022477.92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464467.58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464467.58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107991.17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107991.17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140576.5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140576.5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224536.24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224536.24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324892.78000000003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324892.78000000003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308088.76</v>
      </c>
      <c r="H110" s="42">
        <v>0</v>
      </c>
      <c r="I110" s="42">
        <v>0</v>
      </c>
      <c r="J110" s="42">
        <v>0</v>
      </c>
      <c r="K110" s="43">
        <f t="shared" si="21"/>
        <v>308088.76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27996.61</v>
      </c>
      <c r="H111" s="42">
        <v>0</v>
      </c>
      <c r="I111" s="42">
        <v>0</v>
      </c>
      <c r="J111" s="42">
        <v>0</v>
      </c>
      <c r="K111" s="43">
        <f t="shared" si="21"/>
        <v>27996.61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171368.33</v>
      </c>
      <c r="H112" s="42">
        <v>0</v>
      </c>
      <c r="I112" s="42">
        <v>0</v>
      </c>
      <c r="J112" s="42">
        <v>0</v>
      </c>
      <c r="K112" s="43">
        <f t="shared" si="21"/>
        <v>171368.33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138944.26999999999</v>
      </c>
      <c r="H113" s="42">
        <v>0</v>
      </c>
      <c r="I113" s="42">
        <v>0</v>
      </c>
      <c r="J113" s="42">
        <v>0</v>
      </c>
      <c r="K113" s="43">
        <f t="shared" si="21"/>
        <v>138944.26999999999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388173.36</v>
      </c>
      <c r="H114" s="42">
        <v>0</v>
      </c>
      <c r="I114" s="42">
        <v>0</v>
      </c>
      <c r="J114" s="42">
        <v>0</v>
      </c>
      <c r="K114" s="43">
        <f t="shared" si="21"/>
        <v>388173.36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163884.29999999999</v>
      </c>
      <c r="I115" s="42">
        <v>0</v>
      </c>
      <c r="J115" s="42">
        <v>0</v>
      </c>
      <c r="K115" s="43">
        <f t="shared" si="21"/>
        <v>163884.29999999999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287887.73</v>
      </c>
      <c r="I116" s="42">
        <v>0</v>
      </c>
      <c r="J116" s="42">
        <v>0</v>
      </c>
      <c r="K116" s="43">
        <f t="shared" si="21"/>
        <v>287887.73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17981.099999999999</v>
      </c>
      <c r="J117" s="42">
        <v>0</v>
      </c>
      <c r="K117" s="43">
        <f t="shared" si="21"/>
        <v>17981.099999999999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67031.23</v>
      </c>
      <c r="K118" s="46">
        <f t="shared" si="21"/>
        <v>67031.23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2014-01-06T18:12:54Z</dcterms:modified>
</cp:coreProperties>
</file>