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77"/>
  <c r="K72"/>
  <c r="K71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K16" s="1"/>
  <c r="I16"/>
  <c r="J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B64"/>
  <c r="C64"/>
  <c r="D64"/>
  <c r="E64"/>
  <c r="F64"/>
  <c r="G64"/>
  <c r="H64"/>
  <c r="I64"/>
  <c r="J64"/>
  <c r="K65"/>
  <c r="K66"/>
  <c r="K67"/>
  <c r="K68"/>
  <c r="K69"/>
  <c r="K70"/>
  <c r="K73"/>
  <c r="K74"/>
  <c r="K75"/>
  <c r="K76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D56" l="1"/>
  <c r="C56"/>
  <c r="G56"/>
  <c r="I56"/>
  <c r="H56"/>
  <c r="F56"/>
  <c r="E56"/>
  <c r="K64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K57" l="1"/>
  <c r="C93"/>
  <c r="C92" s="1"/>
  <c r="C103" s="1"/>
  <c r="K103" s="1"/>
  <c r="K100" s="1"/>
  <c r="C43"/>
  <c r="B44"/>
  <c r="K45"/>
  <c r="K56"/>
  <c r="J93"/>
  <c r="J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<sst xmlns="http://schemas.openxmlformats.org/spreadsheetml/2006/main" count="123" uniqueCount="123">
  <si>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</si>
  <si>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</si>
  <si>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</si>
  <si>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</si>
  <si>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</si>
  <si>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</si>
  <si>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</si>
  <si>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</si>
  <si>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</si>
  <si>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</si>
  <si>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</si>
  <si>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</si>
  <si>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</si>
  <si>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</si>
  <si>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</si>
  <si>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</si>
  <si>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</si>
  <si>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</si>
  <si>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</si>
  <si>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</si>
  <si>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</si>
  <si>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</si>
  <si>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</si>
  <si>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</si>
  <si>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</si>
  <si>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</si>
  <si>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</si>
  <si>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</si>
  <si>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</si>
  <si>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</si>
  <si>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</si>
  <si>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</si>
  <si>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</si>
  <si>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</si>
  <si>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</si>
  <si>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</si>
  <si>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</si>
  <si>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</si>
  <si>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</si>
  <si>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</si>
  <si>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</si>
  <si>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</si>
  <si>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</si>
  <si>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</si>
  <si>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</si>
  <si>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</si>
  <si>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</si>
  <si>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</si>
  <si>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</si>
  <si>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</si>
  <si>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</si>
  <si>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</si>
  <si>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</si>
  <si>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</si>
  <si>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</si>
  <si>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</si>
  <si>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</si>
  <si>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</si>
  <si>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</si>
  <si>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</si>
  <si>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</si>
  <si>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</si>
  <si>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</si>
  <si>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</si>
  <si>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</si>
  <si>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</si>
  <si>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</si>
  <si>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</si>
  <si>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</si>
  <si>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</si>
  <si>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</si>
  <si>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</si>
  <si>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</si>
  <si>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</si>
  <si>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</si>
  <si>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</si>
  <si>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</si>
  <si>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</si>
  <si>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</si>
  <si>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</si>
  <si>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</si>
  <si>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</si>
  <si>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</si>
  <si>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</si>
  <si>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</si>
  <si>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</si>
  <si>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</si>
  <si>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</si>
  <si>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</si>
  <si>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</si>
  <si>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</si>
  <si>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</si>
  <si>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</si>
  <si>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</si>
  <si>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</si>
  <si>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</si>
  <si>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</si>
  <si>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</si>
  <si>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</si>
  <si>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</si>
  <si>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</si>
  <si>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</si>
  <si>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</si>
  <si>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</si>
  <si>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</si>
  <si>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</si>
  <si>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</si>
  <si>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</si>
  <si>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</si>
  <si>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</si>
  <si>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</si>
  <si>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</si>
  <si>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</si>
  <si>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</si>
  <si>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</si>
  <si>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</si>
  <si>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</si>
  <si>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</si>
  <si>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</si>
  <si>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</si>
  <si>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</si>
  <si>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</si>
  <si>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27/12/13 - VENCIMENTO 07/01/14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</si>
</sst>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435376</v>
      </c>
      <c r="C7" s="9">
        <f t="shared" si="0"/>
        <v>546283</v>
      </c>
      <c r="D7" s="9">
        <f t="shared" si="0"/>
        <v>585588</v>
      </c>
      <c r="E7" s="9">
        <f t="shared" si="0"/>
        <v>369464</v>
      </c>
      <c r="F7" s="9">
        <f t="shared" si="0"/>
        <v>566822</v>
      </c>
      <c r="G7" s="9">
        <f t="shared" si="0"/>
        <v>881176</v>
      </c>
      <c r="H7" s="9">
        <f t="shared" si="0"/>
        <v>370095</v>
      </c>
      <c r="I7" s="9">
        <f t="shared" si="0"/>
        <v>79177</v>
      </c>
      <c r="J7" s="9">
        <f t="shared" si="0"/>
        <v>206966</v>
      </c>
      <c r="K7" s="9">
        <f t="shared" si="0"/>
        <v>4040947</v>
      </c>
      <c r="L7" s="55"/>
    </row>
    <row r="8" spans="1:13" ht="17.25" customHeight="1">
      <c r="A8" s="10" t="s">
        <v>31</v>
      </c>
      <c r="B8" s="11">
        <f>B9+B12</f>
        <v>256664</v>
      </c>
      <c r="C8" s="11">
        <f t="shared" ref="C8:J8" si="1">C9+C12</f>
        <v>325969</v>
      </c>
      <c r="D8" s="11">
        <f t="shared" si="1"/>
        <v>330645</v>
      </c>
      <c r="E8" s="11">
        <f t="shared" si="1"/>
        <v>215441</v>
      </c>
      <c r="F8" s="11">
        <f t="shared" si="1"/>
        <v>311885</v>
      </c>
      <c r="G8" s="11">
        <f t="shared" si="1"/>
        <v>466634</v>
      </c>
      <c r="H8" s="11">
        <f t="shared" si="1"/>
        <v>224834</v>
      </c>
      <c r="I8" s="11">
        <f t="shared" si="1"/>
        <v>42155</v>
      </c>
      <c r="J8" s="11">
        <f t="shared" si="1"/>
        <v>115801</v>
      </c>
      <c r="K8" s="11">
        <f>SUM(B8:J8)</f>
        <v>2290028</v>
      </c>
    </row>
    <row r="9" spans="1:13" ht="17.25" customHeight="1">
      <c r="A9" s="15" t="s">
        <v>17</v>
      </c>
      <c r="B9" s="13">
        <f>+B10+B11</f>
        <v>46316</v>
      </c>
      <c r="C9" s="13">
        <f t="shared" ref="C9:J9" si="2">+C10+C11</f>
        <v>61288</v>
      </c>
      <c r="D9" s="13">
        <f t="shared" si="2"/>
        <v>59239</v>
      </c>
      <c r="E9" s="13">
        <f t="shared" si="2"/>
        <v>37371</v>
      </c>
      <c r="F9" s="13">
        <f t="shared" si="2"/>
        <v>48536</v>
      </c>
      <c r="G9" s="13">
        <f t="shared" si="2"/>
        <v>53189</v>
      </c>
      <c r="H9" s="13">
        <f t="shared" si="2"/>
        <v>43992</v>
      </c>
      <c r="I9" s="13">
        <f t="shared" si="2"/>
        <v>9408</v>
      </c>
      <c r="J9" s="13">
        <f t="shared" si="2"/>
        <v>18501</v>
      </c>
      <c r="K9" s="11">
        <f>SUM(B9:J9)</f>
        <v>377840</v>
      </c>
    </row>
    <row r="10" spans="1:13" ht="17.25" customHeight="1">
      <c r="A10" s="31" t="s">
        <v>18</v>
      </c>
      <c r="B10" s="13">
        <v>46316</v>
      </c>
      <c r="C10" s="13">
        <v>61288</v>
      </c>
      <c r="D10" s="13">
        <v>59239</v>
      </c>
      <c r="E10" s="13">
        <v>37371</v>
      </c>
      <c r="F10" s="13">
        <v>48536</v>
      </c>
      <c r="G10" s="13">
        <v>53189</v>
      </c>
      <c r="H10" s="13">
        <v>43992</v>
      </c>
      <c r="I10" s="13">
        <v>9408</v>
      </c>
      <c r="J10" s="13">
        <v>18501</v>
      </c>
      <c r="K10" s="11">
        <f>SUM(B10:J10)</f>
        <v>377840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210348</v>
      </c>
      <c r="C12" s="17">
        <f t="shared" si="3"/>
        <v>264681</v>
      </c>
      <c r="D12" s="17">
        <f t="shared" si="3"/>
        <v>271406</v>
      </c>
      <c r="E12" s="17">
        <f t="shared" si="3"/>
        <v>178070</v>
      </c>
      <c r="F12" s="17">
        <f t="shared" si="3"/>
        <v>263349</v>
      </c>
      <c r="G12" s="17">
        <f t="shared" si="3"/>
        <v>413445</v>
      </c>
      <c r="H12" s="17">
        <f t="shared" si="3"/>
        <v>180842</v>
      </c>
      <c r="I12" s="17">
        <f t="shared" si="3"/>
        <v>32747</v>
      </c>
      <c r="J12" s="17">
        <f t="shared" si="3"/>
        <v>97300</v>
      </c>
      <c r="K12" s="11">
        <f t="shared" ref="K12:K23" si="4">SUM(B12:J12)</f>
        <v>1912188</v>
      </c>
    </row>
    <row r="13" spans="1:13" ht="17.25" customHeight="1">
      <c r="A13" s="14" t="s">
        <v>20</v>
      </c>
      <c r="B13" s="13">
        <v>100364</v>
      </c>
      <c r="C13" s="13">
        <v>138654</v>
      </c>
      <c r="D13" s="13">
        <v>146840</v>
      </c>
      <c r="E13" s="13">
        <v>93166</v>
      </c>
      <c r="F13" s="13">
        <v>136828</v>
      </c>
      <c r="G13" s="13">
        <v>204893</v>
      </c>
      <c r="H13" s="13">
        <v>86392</v>
      </c>
      <c r="I13" s="13">
        <v>18804</v>
      </c>
      <c r="J13" s="13">
        <v>52310</v>
      </c>
      <c r="K13" s="11">
        <f t="shared" si="4"/>
        <v>978251</v>
      </c>
      <c r="L13" s="55"/>
      <c r="M13" s="56"/>
    </row>
    <row r="14" spans="1:13" ht="17.25" customHeight="1">
      <c r="A14" s="14" t="s">
        <v>21</v>
      </c>
      <c r="B14" s="13">
        <v>97117</v>
      </c>
      <c r="C14" s="13">
        <v>109294</v>
      </c>
      <c r="D14" s="13">
        <v>108218</v>
      </c>
      <c r="E14" s="13">
        <v>74930</v>
      </c>
      <c r="F14" s="13">
        <v>111764</v>
      </c>
      <c r="G14" s="13">
        <v>189164</v>
      </c>
      <c r="H14" s="13">
        <v>84778</v>
      </c>
      <c r="I14" s="13">
        <v>11893</v>
      </c>
      <c r="J14" s="13">
        <v>39259</v>
      </c>
      <c r="K14" s="11">
        <f t="shared" si="4"/>
        <v>826417</v>
      </c>
      <c r="L14" s="55"/>
    </row>
    <row r="15" spans="1:13" ht="17.25" customHeight="1">
      <c r="A15" s="14" t="s">
        <v>22</v>
      </c>
      <c r="B15" s="13">
        <v>12867</v>
      </c>
      <c r="C15" s="13">
        <v>16733</v>
      </c>
      <c r="D15" s="13">
        <v>16348</v>
      </c>
      <c r="E15" s="13">
        <v>9974</v>
      </c>
      <c r="F15" s="13">
        <v>14757</v>
      </c>
      <c r="G15" s="13">
        <v>19388</v>
      </c>
      <c r="H15" s="13">
        <v>9672</v>
      </c>
      <c r="I15" s="13">
        <v>2050</v>
      </c>
      <c r="J15" s="13">
        <v>5731</v>
      </c>
      <c r="K15" s="11">
        <f t="shared" si="4"/>
        <v>107520</v>
      </c>
    </row>
    <row r="16" spans="1:13" ht="17.25" customHeight="1">
      <c r="A16" s="16" t="s">
        <v>23</v>
      </c>
      <c r="B16" s="11">
        <f>+B17+B18+B19</f>
        <v>146327</v>
      </c>
      <c r="C16" s="11">
        <f t="shared" ref="C16:J16" si="5">+C17+C18+C19</f>
        <v>169672</v>
      </c>
      <c r="D16" s="11">
        <f t="shared" si="5"/>
        <v>190995</v>
      </c>
      <c r="E16" s="11">
        <f t="shared" si="5"/>
        <v>118583</v>
      </c>
      <c r="F16" s="11">
        <f t="shared" si="5"/>
        <v>209419</v>
      </c>
      <c r="G16" s="11">
        <f t="shared" si="5"/>
        <v>365078</v>
      </c>
      <c r="H16" s="11">
        <f t="shared" si="5"/>
        <v>119108</v>
      </c>
      <c r="I16" s="11">
        <f t="shared" si="5"/>
        <v>26532</v>
      </c>
      <c r="J16" s="11">
        <f t="shared" si="5"/>
        <v>64926</v>
      </c>
      <c r="K16" s="11">
        <f t="shared" si="4"/>
        <v>1410640</v>
      </c>
    </row>
    <row r="17" spans="1:12" ht="17.25" customHeight="1">
      <c r="A17" s="12" t="s">
        <v>24</v>
      </c>
      <c r="B17" s="13">
        <v>79789</v>
      </c>
      <c r="C17" s="13">
        <v>102973</v>
      </c>
      <c r="D17" s="13">
        <v>119026</v>
      </c>
      <c r="E17" s="13">
        <v>70953</v>
      </c>
      <c r="F17" s="13">
        <v>122899</v>
      </c>
      <c r="G17" s="13">
        <v>200182</v>
      </c>
      <c r="H17" s="13">
        <v>67662</v>
      </c>
      <c r="I17" s="13">
        <v>17070</v>
      </c>
      <c r="J17" s="13">
        <v>39253</v>
      </c>
      <c r="K17" s="11">
        <f t="shared" si="4"/>
        <v>819807</v>
      </c>
      <c r="L17" s="55"/>
    </row>
    <row r="18" spans="1:12" ht="17.25" customHeight="1">
      <c r="A18" s="12" t="s">
        <v>25</v>
      </c>
      <c r="B18" s="13">
        <v>58350</v>
      </c>
      <c r="C18" s="13">
        <v>57154</v>
      </c>
      <c r="D18" s="13">
        <v>61761</v>
      </c>
      <c r="E18" s="13">
        <v>41884</v>
      </c>
      <c r="F18" s="13">
        <v>76160</v>
      </c>
      <c r="G18" s="13">
        <v>148877</v>
      </c>
      <c r="H18" s="13">
        <v>45825</v>
      </c>
      <c r="I18" s="13">
        <v>8099</v>
      </c>
      <c r="J18" s="13">
        <v>22161</v>
      </c>
      <c r="K18" s="11">
        <f t="shared" si="4"/>
        <v>520271</v>
      </c>
      <c r="L18" s="55"/>
    </row>
    <row r="19" spans="1:12" ht="17.25" customHeight="1">
      <c r="A19" s="12" t="s">
        <v>26</v>
      </c>
      <c r="B19" s="13">
        <v>8188</v>
      </c>
      <c r="C19" s="13">
        <v>9545</v>
      </c>
      <c r="D19" s="13">
        <v>10208</v>
      </c>
      <c r="E19" s="13">
        <v>5746</v>
      </c>
      <c r="F19" s="13">
        <v>10360</v>
      </c>
      <c r="G19" s="13">
        <v>16019</v>
      </c>
      <c r="H19" s="13">
        <v>5621</v>
      </c>
      <c r="I19" s="13">
        <v>1363</v>
      </c>
      <c r="J19" s="13">
        <v>3512</v>
      </c>
      <c r="K19" s="11">
        <f t="shared" si="4"/>
        <v>70562</v>
      </c>
    </row>
    <row r="20" spans="1:12" ht="17.25" customHeight="1">
      <c r="A20" s="16" t="s">
        <v>27</v>
      </c>
      <c r="B20" s="13">
        <v>32385</v>
      </c>
      <c r="C20" s="13">
        <v>50642</v>
      </c>
      <c r="D20" s="13">
        <v>63948</v>
      </c>
      <c r="E20" s="13">
        <v>35440</v>
      </c>
      <c r="F20" s="13">
        <v>45518</v>
      </c>
      <c r="G20" s="13">
        <v>49464</v>
      </c>
      <c r="H20" s="13">
        <v>23940</v>
      </c>
      <c r="I20" s="13">
        <v>10490</v>
      </c>
      <c r="J20" s="13">
        <v>26239</v>
      </c>
      <c r="K20" s="11">
        <f t="shared" si="4"/>
        <v>338066</v>
      </c>
    </row>
    <row r="21" spans="1:12" ht="17.25" customHeight="1">
      <c r="A21" s="12" t="s">
        <v>28</v>
      </c>
      <c r="B21" s="13">
        <v>20726</v>
      </c>
      <c r="C21" s="13">
        <v>32411</v>
      </c>
      <c r="D21" s="13">
        <v>40927</v>
      </c>
      <c r="E21" s="13">
        <v>22682</v>
      </c>
      <c r="F21" s="13">
        <v>29132</v>
      </c>
      <c r="G21" s="13">
        <v>31657</v>
      </c>
      <c r="H21" s="13">
        <v>15322</v>
      </c>
      <c r="I21" s="13">
        <v>6714</v>
      </c>
      <c r="J21" s="13">
        <v>16793</v>
      </c>
      <c r="K21" s="11">
        <f t="shared" si="4"/>
        <v>216364</v>
      </c>
      <c r="L21" s="55"/>
    </row>
    <row r="22" spans="1:12" ht="17.25" customHeight="1">
      <c r="A22" s="12" t="s">
        <v>29</v>
      </c>
      <c r="B22" s="13">
        <v>11659</v>
      </c>
      <c r="C22" s="13">
        <v>18231</v>
      </c>
      <c r="D22" s="13">
        <v>23021</v>
      </c>
      <c r="E22" s="13">
        <v>12758</v>
      </c>
      <c r="F22" s="13">
        <v>16386</v>
      </c>
      <c r="G22" s="13">
        <v>17807</v>
      </c>
      <c r="H22" s="13">
        <v>8618</v>
      </c>
      <c r="I22" s="13">
        <v>3776</v>
      </c>
      <c r="J22" s="13">
        <v>9446</v>
      </c>
      <c r="K22" s="11">
        <f t="shared" si="4"/>
        <v>121702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2213</v>
      </c>
      <c r="I23" s="11">
        <v>0</v>
      </c>
      <c r="J23" s="11">
        <v>0</v>
      </c>
      <c r="K23" s="11">
        <f t="shared" si="4"/>
        <v>2213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20886.150000000001</v>
      </c>
      <c r="I31" s="20">
        <v>0</v>
      </c>
      <c r="J31" s="20">
        <v>0</v>
      </c>
      <c r="K31" s="24">
        <f>SUM(B31:J31)</f>
        <v>20886.150000000001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1003718.0499999999</v>
      </c>
      <c r="C43" s="23">
        <f t="shared" ref="C43:H43" si="8">+C44+C52</f>
        <v>1434990.47</v>
      </c>
      <c r="D43" s="23">
        <f t="shared" si="8"/>
        <v>1743472.48</v>
      </c>
      <c r="E43" s="23">
        <f t="shared" si="8"/>
        <v>935172.66999999993</v>
      </c>
      <c r="F43" s="23">
        <f t="shared" si="8"/>
        <v>1382629.3199999998</v>
      </c>
      <c r="G43" s="23">
        <f t="shared" si="8"/>
        <v>1850044.9400000002</v>
      </c>
      <c r="H43" s="23">
        <f t="shared" si="8"/>
        <v>915290.36</v>
      </c>
      <c r="I43" s="23">
        <f>+I44+I52</f>
        <v>333770.64</v>
      </c>
      <c r="J43" s="23">
        <f>+J44+J52</f>
        <v>528913.9</v>
      </c>
      <c r="K43" s="23">
        <f>SUM(B43:J43)</f>
        <v>10128002.830000002</v>
      </c>
    </row>
    <row r="44" spans="1:11" ht="17.25" customHeight="1">
      <c r="A44" s="16" t="s">
        <v>49</v>
      </c>
      <c r="B44" s="24">
        <f>SUM(B45:B51)</f>
        <v>988695.36</v>
      </c>
      <c r="C44" s="24">
        <f t="shared" ref="C44:H44" si="9">SUM(C45:C51)</f>
        <v>1414951.8</v>
      </c>
      <c r="D44" s="24">
        <f t="shared" si="9"/>
        <v>1723151.25</v>
      </c>
      <c r="E44" s="24">
        <f t="shared" si="9"/>
        <v>916270.72</v>
      </c>
      <c r="F44" s="24">
        <f t="shared" si="9"/>
        <v>1364680.65</v>
      </c>
      <c r="G44" s="24">
        <f t="shared" si="9"/>
        <v>1825003.61</v>
      </c>
      <c r="H44" s="24">
        <f t="shared" si="9"/>
        <v>899787.76</v>
      </c>
      <c r="I44" s="24">
        <f>SUM(I45:I51)</f>
        <v>333770.64</v>
      </c>
      <c r="J44" s="24">
        <f>SUM(J45:J51)</f>
        <v>517311.52</v>
      </c>
      <c r="K44" s="24">
        <f t="shared" ref="K44:K52" si="10">SUM(B44:J44)</f>
        <v>9983623.3100000005</v>
      </c>
    </row>
    <row r="45" spans="1:11" ht="17.25" customHeight="1">
      <c r="A45" s="36" t="s">
        <v>50</v>
      </c>
      <c r="B45" s="24">
        <f t="shared" ref="B45:H45" si="11">ROUND(B26*B7,2)</f>
        <v>988695.36</v>
      </c>
      <c r="C45" s="24">
        <f t="shared" si="11"/>
        <v>1411813.79</v>
      </c>
      <c r="D45" s="24">
        <f t="shared" si="11"/>
        <v>1723151.25</v>
      </c>
      <c r="E45" s="24">
        <f t="shared" si="11"/>
        <v>916270.72</v>
      </c>
      <c r="F45" s="24">
        <f t="shared" si="11"/>
        <v>1364680.65</v>
      </c>
      <c r="G45" s="24">
        <f t="shared" si="11"/>
        <v>1825003.61</v>
      </c>
      <c r="H45" s="24">
        <f t="shared" si="11"/>
        <v>878901.61</v>
      </c>
      <c r="I45" s="24">
        <f>ROUND(I26*I7,2)</f>
        <v>333770.64</v>
      </c>
      <c r="J45" s="24">
        <f>ROUND(J26*J7,2)</f>
        <v>517311.52</v>
      </c>
      <c r="K45" s="24">
        <f t="shared" si="10"/>
        <v>9959599.1500000004</v>
      </c>
    </row>
    <row r="46" spans="1:11" ht="17.25" customHeight="1">
      <c r="A46" s="36" t="s">
        <v>51</v>
      </c>
      <c r="B46" s="20">
        <v>0</v>
      </c>
      <c r="C46" s="24">
        <f>ROUND(C27*C7,2)</f>
        <v>3138.01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3138.01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20886.150000000001</v>
      </c>
      <c r="I49" s="33">
        <f>+I31</f>
        <v>0</v>
      </c>
      <c r="J49" s="33">
        <f>+J31</f>
        <v>0</v>
      </c>
      <c r="K49" s="24">
        <f t="shared" si="10"/>
        <v>20886.150000000001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-461235.5</v>
      </c>
      <c r="C56" s="37">
        <f t="shared" si="12"/>
        <v>-268495.64</v>
      </c>
      <c r="D56" s="37">
        <f t="shared" si="12"/>
        <v>-427530.62</v>
      </c>
      <c r="E56" s="37">
        <f t="shared" si="12"/>
        <v>-555942.46</v>
      </c>
      <c r="F56" s="37">
        <f t="shared" si="12"/>
        <v>-584852.62</v>
      </c>
      <c r="G56" s="37">
        <f t="shared" si="12"/>
        <v>-598635.53</v>
      </c>
      <c r="H56" s="37">
        <f t="shared" si="12"/>
        <v>-217684.85</v>
      </c>
      <c r="I56" s="37">
        <f t="shared" si="12"/>
        <v>-319513.73</v>
      </c>
      <c r="J56" s="37">
        <f t="shared" si="12"/>
        <v>-415060.76</v>
      </c>
      <c r="K56" s="37">
        <f>SUM(B56:J56)</f>
        <v>-3848951.71</v>
      </c>
    </row>
    <row r="57" spans="1:11" ht="18.75" customHeight="1">
      <c r="A57" s="16" t="s">
        <v>84</v>
      </c>
      <c r="B57" s="37">
        <f t="shared" ref="B57:J57" si="13">B58+B59+B60+B61+B62+B63</f>
        <v>-375746.64</v>
      </c>
      <c r="C57" s="37">
        <f t="shared" si="13"/>
        <v>-188920.6</v>
      </c>
      <c r="D57" s="37">
        <f t="shared" si="13"/>
        <v>-234060.93</v>
      </c>
      <c r="E57" s="37">
        <f t="shared" si="13"/>
        <v>-320959.29000000004</v>
      </c>
      <c r="F57" s="37">
        <f t="shared" si="13"/>
        <v>-411111.2</v>
      </c>
      <c r="G57" s="37">
        <f t="shared" si="13"/>
        <v>-330655.58999999997</v>
      </c>
      <c r="H57" s="37">
        <f t="shared" si="13"/>
        <v>-131976</v>
      </c>
      <c r="I57" s="37">
        <f t="shared" si="13"/>
        <v>-28224</v>
      </c>
      <c r="J57" s="37">
        <f t="shared" si="13"/>
        <v>-55503</v>
      </c>
      <c r="K57" s="37">
        <f t="shared" ref="K57:K88" si="14">SUM(B57:J57)</f>
        <v>-2077157.25</v>
      </c>
    </row>
    <row r="58" spans="1:11" ht="18.75" customHeight="1">
      <c r="A58" s="12" t="s">
        <v>85</v>
      </c>
      <c r="B58" s="37">
        <f>-ROUND(B9*$D$3,2)</f>
        <v>-138948</v>
      </c>
      <c r="C58" s="37">
        <f t="shared" ref="C58:J58" si="15">-ROUND(C9*$D$3,2)</f>
        <v>-183864</v>
      </c>
      <c r="D58" s="37">
        <f t="shared" si="15"/>
        <v>-177717</v>
      </c>
      <c r="E58" s="37">
        <f t="shared" si="15"/>
        <v>-112113</v>
      </c>
      <c r="F58" s="37">
        <f t="shared" si="15"/>
        <v>-145608</v>
      </c>
      <c r="G58" s="37">
        <f t="shared" si="15"/>
        <v>-159567</v>
      </c>
      <c r="H58" s="37">
        <f t="shared" si="15"/>
        <v>-131976</v>
      </c>
      <c r="I58" s="37">
        <f t="shared" si="15"/>
        <v>-28224</v>
      </c>
      <c r="J58" s="37">
        <f t="shared" si="15"/>
        <v>-55503</v>
      </c>
      <c r="K58" s="37">
        <f t="shared" si="14"/>
        <v>-1133520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-236798.64</v>
      </c>
      <c r="C62" s="49">
        <v>-5056.6000000000004</v>
      </c>
      <c r="D62" s="49">
        <v>-56343.93</v>
      </c>
      <c r="E62" s="49">
        <v>-208846.29</v>
      </c>
      <c r="F62" s="49">
        <v>-265503.2</v>
      </c>
      <c r="G62" s="49">
        <v>-171088.59</v>
      </c>
      <c r="H62" s="20">
        <v>0</v>
      </c>
      <c r="I62" s="20">
        <v>0</v>
      </c>
      <c r="J62" s="20">
        <v>0</v>
      </c>
      <c r="K62" s="37">
        <f t="shared" si="14"/>
        <v>-943637.25000000012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-85488.86</v>
      </c>
      <c r="C64" s="20">
        <f t="shared" si="16"/>
        <v>-79575.040000000008</v>
      </c>
      <c r="D64" s="20">
        <f t="shared" si="16"/>
        <v>-193469.69</v>
      </c>
      <c r="E64" s="20">
        <f t="shared" si="16"/>
        <v>-234983.16999999998</v>
      </c>
      <c r="F64" s="20">
        <f t="shared" si="16"/>
        <v>-173741.41999999998</v>
      </c>
      <c r="G64" s="20">
        <f t="shared" si="16"/>
        <v>-267979.94</v>
      </c>
      <c r="H64" s="20">
        <f t="shared" si="16"/>
        <v>-85708.85</v>
      </c>
      <c r="I64" s="20">
        <f t="shared" si="16"/>
        <v>-291289.73</v>
      </c>
      <c r="J64" s="20">
        <f t="shared" si="16"/>
        <v>-359557.76</v>
      </c>
      <c r="K64" s="37">
        <f t="shared" si="14"/>
        <v>-1771794.46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50">
        <v>-69273.8</v>
      </c>
      <c r="C71" s="50">
        <v>-26091.31</v>
      </c>
      <c r="D71" s="50">
        <v>-113776.05</v>
      </c>
      <c r="E71" s="50">
        <v>-165858.94</v>
      </c>
      <c r="F71" s="50">
        <v>-93469.79</v>
      </c>
      <c r="G71" s="50">
        <v>-181801.91</v>
      </c>
      <c r="H71" s="50">
        <v>-71273.38</v>
      </c>
      <c r="I71" s="20">
        <v>0</v>
      </c>
      <c r="J71" s="20">
        <v>0</v>
      </c>
      <c r="K71" s="50">
        <f t="shared" si="14"/>
        <v>-721545.17999999993</v>
      </c>
    </row>
    <row r="72" spans="1:11" ht="18.75" customHeight="1">
      <c r="A72" s="12" t="s">
        <v>71</v>
      </c>
      <c r="B72" s="50">
        <v>-2106</v>
      </c>
      <c r="C72" s="50">
        <v>-32799</v>
      </c>
      <c r="D72" s="50">
        <v>-59240</v>
      </c>
      <c r="E72" s="50">
        <v>-46301</v>
      </c>
      <c r="F72" s="50">
        <v>-61232</v>
      </c>
      <c r="G72" s="50">
        <v>-57721</v>
      </c>
      <c r="H72" s="50">
        <v>-513</v>
      </c>
      <c r="I72" s="50">
        <v>-12400</v>
      </c>
      <c r="J72" s="20">
        <v>0</v>
      </c>
      <c r="K72" s="50">
        <f t="shared" si="14"/>
        <v>-272312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-238000</v>
      </c>
      <c r="J77" s="50">
        <v>-340000</v>
      </c>
      <c r="K77" s="50">
        <f t="shared" si="14"/>
        <v>-578000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-7761.93</v>
      </c>
      <c r="F88" s="20">
        <v>0</v>
      </c>
      <c r="G88" s="20">
        <v>0</v>
      </c>
      <c r="H88" s="20">
        <v>0</v>
      </c>
      <c r="I88" s="50">
        <v>-4205.51</v>
      </c>
      <c r="J88" s="50">
        <v>-9467.56</v>
      </c>
      <c r="K88" s="50">
        <f t="shared" si="14"/>
        <v>-21435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542482.54999999993</v>
      </c>
      <c r="C92" s="25">
        <f t="shared" si="18"/>
        <v>1166494.8299999998</v>
      </c>
      <c r="D92" s="25">
        <f t="shared" si="18"/>
        <v>1315941.8600000001</v>
      </c>
      <c r="E92" s="25">
        <f t="shared" si="18"/>
        <v>379230.20999999996</v>
      </c>
      <c r="F92" s="25">
        <f t="shared" si="18"/>
        <v>797776.70000000007</v>
      </c>
      <c r="G92" s="25">
        <f t="shared" si="18"/>
        <v>1251409.4100000001</v>
      </c>
      <c r="H92" s="25">
        <f t="shared" si="18"/>
        <v>697605.51</v>
      </c>
      <c r="I92" s="25">
        <f>+I93+I94</f>
        <v>14256.910000000033</v>
      </c>
      <c r="J92" s="25">
        <f>+J93+J94</f>
        <v>113853.14000000001</v>
      </c>
      <c r="K92" s="50">
        <f t="shared" si="17"/>
        <v>6279051.1200000001</v>
      </c>
      <c r="L92" s="57"/>
    </row>
    <row r="93" spans="1:12" ht="18.75" customHeight="1">
      <c r="A93" s="16" t="s">
        <v>92</v>
      </c>
      <c r="B93" s="25">
        <f t="shared" ref="B93:J93" si="19">+B44+B57+B64+B89</f>
        <v>527459.86</v>
      </c>
      <c r="C93" s="25">
        <f t="shared" si="19"/>
        <v>1146456.1599999999</v>
      </c>
      <c r="D93" s="25">
        <f t="shared" si="19"/>
        <v>1295620.6300000001</v>
      </c>
      <c r="E93" s="25">
        <f t="shared" si="19"/>
        <v>360328.25999999995</v>
      </c>
      <c r="F93" s="25">
        <f t="shared" si="19"/>
        <v>779828.03</v>
      </c>
      <c r="G93" s="25">
        <f t="shared" si="19"/>
        <v>1226368.08</v>
      </c>
      <c r="H93" s="25">
        <f t="shared" si="19"/>
        <v>682102.91</v>
      </c>
      <c r="I93" s="25">
        <f t="shared" si="19"/>
        <v>14256.910000000033</v>
      </c>
      <c r="J93" s="25">
        <f t="shared" si="19"/>
        <v>102250.76000000001</v>
      </c>
      <c r="K93" s="50">
        <f t="shared" si="17"/>
        <v>6134671.6000000006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6279051.1299999999</v>
      </c>
    </row>
    <row r="101" spans="1:11" ht="18.75" customHeight="1">
      <c r="A101" s="27" t="s">
        <v>80</v>
      </c>
      <c r="B101" s="28">
        <v>66643.899999999994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66643.899999999994</v>
      </c>
    </row>
    <row r="102" spans="1:11" ht="18.75" customHeight="1">
      <c r="A102" s="27" t="s">
        <v>81</v>
      </c>
      <c r="B102" s="28">
        <v>475838.65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475838.65</v>
      </c>
    </row>
    <row r="103" spans="1:11" ht="18.75" customHeight="1">
      <c r="A103" s="27" t="s">
        <v>82</v>
      </c>
      <c r="B103" s="42">
        <v>0</v>
      </c>
      <c r="C103" s="28">
        <f>+C92</f>
        <v>1166494.8299999998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1166494.8299999998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1315941.8600000001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1315941.8600000001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379230.20999999996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379230.20999999996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107961.34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107961.34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140537.74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140537.74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224474.25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224474.25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324803.38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324803.38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375141.54</v>
      </c>
      <c r="H110" s="42">
        <v>0</v>
      </c>
      <c r="I110" s="42">
        <v>0</v>
      </c>
      <c r="J110" s="42">
        <v>0</v>
      </c>
      <c r="K110" s="43">
        <f t="shared" si="21"/>
        <v>375141.54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32333.360000000001</v>
      </c>
      <c r="H111" s="42">
        <v>0</v>
      </c>
      <c r="I111" s="42">
        <v>0</v>
      </c>
      <c r="J111" s="42">
        <v>0</v>
      </c>
      <c r="K111" s="43">
        <f t="shared" si="21"/>
        <v>32333.360000000001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194663.74</v>
      </c>
      <c r="H112" s="42">
        <v>0</v>
      </c>
      <c r="I112" s="42">
        <v>0</v>
      </c>
      <c r="J112" s="42">
        <v>0</v>
      </c>
      <c r="K112" s="43">
        <f t="shared" si="21"/>
        <v>194663.74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182506.1</v>
      </c>
      <c r="H113" s="42">
        <v>0</v>
      </c>
      <c r="I113" s="42">
        <v>0</v>
      </c>
      <c r="J113" s="42">
        <v>0</v>
      </c>
      <c r="K113" s="43">
        <f t="shared" si="21"/>
        <v>182506.1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466764.68</v>
      </c>
      <c r="H114" s="42">
        <v>0</v>
      </c>
      <c r="I114" s="42">
        <v>0</v>
      </c>
      <c r="J114" s="42">
        <v>0</v>
      </c>
      <c r="K114" s="43">
        <f t="shared" si="21"/>
        <v>466764.68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252900.6</v>
      </c>
      <c r="I115" s="42">
        <v>0</v>
      </c>
      <c r="J115" s="42">
        <v>0</v>
      </c>
      <c r="K115" s="43">
        <f t="shared" si="21"/>
        <v>252900.6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444704.9</v>
      </c>
      <c r="I116" s="42">
        <v>0</v>
      </c>
      <c r="J116" s="42">
        <v>0</v>
      </c>
      <c r="K116" s="43">
        <f t="shared" si="21"/>
        <v>444704.9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14256.91</v>
      </c>
      <c r="J117" s="42">
        <v>0</v>
      </c>
      <c r="K117" s="43">
        <f t="shared" si="21"/>
        <v>14256.91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113853.14</v>
      </c>
      <c r="K118" s="46">
        <f t="shared" si="21"/>
        <v>113853.14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2014-01-06T18:20:08Z</dcterms:modified>
</cp:coreProperties>
</file>