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88" i="8"/>
  <c r="K87"/>
  <c r="K77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G58"/>
  <c r="G57" s="1"/>
  <c r="H58"/>
  <c r="H57" s="1"/>
  <c r="I58"/>
  <c r="I57" s="1"/>
  <c r="J58"/>
  <c r="J57" s="1"/>
  <c r="K59"/>
  <c r="K62"/>
  <c r="K63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8"/>
  <c r="K79"/>
  <c r="K80"/>
  <c r="K81"/>
  <c r="K82"/>
  <c r="K83"/>
  <c r="K84"/>
  <c r="K85"/>
  <c r="K86"/>
  <c r="K90"/>
  <c r="K91"/>
  <c r="B94"/>
  <c r="K94" s="1"/>
  <c r="C94"/>
  <c r="D94"/>
  <c r="E94"/>
  <c r="F94"/>
  <c r="G94"/>
  <c r="H94"/>
  <c r="I94"/>
  <c r="J94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I56"/>
  <c r="G56"/>
  <c r="E56"/>
  <c r="C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J56"/>
  <c r="H56"/>
  <c r="K58"/>
  <c r="D56"/>
  <c r="I8"/>
  <c r="I7" s="1"/>
  <c r="I45" s="1"/>
  <c r="I44" s="1"/>
  <c r="G8"/>
  <c r="G7" s="1"/>
  <c r="G45" s="1"/>
  <c r="G44" s="1"/>
  <c r="E8"/>
  <c r="E7" s="1"/>
  <c r="E45" s="1"/>
  <c r="E44" s="1"/>
  <c r="C8"/>
  <c r="C7" s="1"/>
  <c r="J43"/>
  <c r="J93"/>
  <c r="J92" s="1"/>
  <c r="H43"/>
  <c r="H93"/>
  <c r="H92" s="1"/>
  <c r="F43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F57"/>
  <c r="F56" s="1"/>
  <c r="C44" l="1"/>
  <c r="K56"/>
  <c r="B44"/>
  <c r="K45"/>
  <c r="K57"/>
  <c r="F93"/>
  <c r="F92" s="1"/>
  <c r="B43" l="1"/>
  <c r="K44"/>
  <c r="B93"/>
  <c r="C93"/>
  <c r="C92" s="1"/>
  <c r="C103" s="1"/>
  <c r="K103" s="1"/>
  <c r="K100" s="1"/>
  <c r="C43"/>
  <c r="K93" l="1"/>
  <c r="B92"/>
  <c r="K92" s="1"/>
  <c r="K43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<sst xmlns="http://schemas.openxmlformats.org/spreadsheetml/2006/main" count="123" uniqueCount="123">
  <si>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</si>
  <si>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</si>
  <si>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</si>
  <si>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</si>
  <si>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</si>
  <si>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</si>
  <si>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</si>
  <si>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</si>
  <si>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</si>
  <si>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</si>
  <si>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</si>
  <si>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</si>
  <si>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</si>
  <si>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</si>
  <si>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</si>
  <si>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</si>
  <si>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</si>
  <si>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</si>
  <si>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</si>
  <si>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</si>
  <si>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</si>
  <si>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</si>
  <si>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</si>
  <si>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</si>
  <si>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</si>
  <si>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</si>
  <si>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</si>
  <si>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</si>
  <si>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</si>
  <si>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</si>
  <si>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</si>
  <si>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</si>
  <si>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</si>
  <si>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</si>
  <si>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</si>
  <si>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</si>
  <si>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</si>
  <si>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</si>
  <si>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</si>
  <si>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</si>
  <si>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</si>
  <si>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</si>
  <si>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</si>
  <si>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</si>
  <si>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</si>
  <si>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</si>
  <si>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</si>
  <si>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</si>
  <si>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</si>
  <si>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</si>
  <si>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</si>
  <si>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</si>
  <si>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</si>
  <si>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</si>
  <si>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</si>
  <si>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</si>
  <si>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</si>
  <si>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</si>
  <si>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</si>
  <si>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</si>
  <si>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</si>
  <si>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</si>
  <si>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</si>
  <si>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</si>
  <si>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</si>
  <si>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</si>
  <si>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</si>
  <si>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</si>
  <si>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</si>
  <si>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</si>
  <si>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</si>
  <si>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</si>
  <si>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</si>
  <si>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</si>
  <si>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</si>
  <si>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</si>
  <si>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</si>
  <si>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</si>
  <si>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</si>
  <si>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</si>
  <si>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</si>
  <si>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</si>
  <si>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</si>
  <si>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</si>
  <si>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</si>
  <si>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</si>
  <si>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</si>
  <si>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</si>
  <si>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</si>
  <si>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</si>
  <si>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</si>
  <si>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</si>
  <si>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</si>
  <si>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</si>
  <si>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</si>
  <si>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</si>
  <si>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</si>
  <si>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</si>
  <si>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</si>
  <si>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</si>
  <si>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</si>
  <si>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</si>
  <si>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</si>
  <si>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</si>
  <si>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</si>
  <si>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</si>
  <si>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</si>
  <si>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</si>
  <si>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</si>
  <si>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</si>
  <si>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</si>
  <si>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</si>
  <si>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</si>
  <si>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</si>
  <si>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</si>
  <si>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</si>
  <si>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</si>
  <si>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</si>
  <si>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</si>
  <si>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</si>
  <si>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</si>
  <si>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</si>
  <si>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26/12/13 - VENCIMENTO 06/01/14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</si>
</sst>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404167</v>
      </c>
      <c r="C7" s="9">
        <f t="shared" si="0"/>
        <v>514422</v>
      </c>
      <c r="D7" s="9">
        <f t="shared" si="0"/>
        <v>541319</v>
      </c>
      <c r="E7" s="9">
        <f t="shared" si="0"/>
        <v>348908</v>
      </c>
      <c r="F7" s="9">
        <f t="shared" si="0"/>
        <v>538108</v>
      </c>
      <c r="G7" s="9">
        <f t="shared" si="0"/>
        <v>841886</v>
      </c>
      <c r="H7" s="9">
        <f t="shared" si="0"/>
        <v>351571</v>
      </c>
      <c r="I7" s="9">
        <f t="shared" si="0"/>
        <v>73824</v>
      </c>
      <c r="J7" s="9">
        <f t="shared" si="0"/>
        <v>194960</v>
      </c>
      <c r="K7" s="9">
        <f t="shared" si="0"/>
        <v>3809165</v>
      </c>
      <c r="L7" s="55"/>
    </row>
    <row r="8" spans="1:13" ht="17.25" customHeight="1">
      <c r="A8" s="10" t="s">
        <v>31</v>
      </c>
      <c r="B8" s="11">
        <f>B9+B12</f>
        <v>240310</v>
      </c>
      <c r="C8" s="11">
        <f t="shared" ref="C8:J8" si="1">C9+C12</f>
        <v>310622</v>
      </c>
      <c r="D8" s="11">
        <f t="shared" si="1"/>
        <v>309984</v>
      </c>
      <c r="E8" s="11">
        <f t="shared" si="1"/>
        <v>205900</v>
      </c>
      <c r="F8" s="11">
        <f t="shared" si="1"/>
        <v>298400</v>
      </c>
      <c r="G8" s="11">
        <f t="shared" si="1"/>
        <v>450669</v>
      </c>
      <c r="H8" s="11">
        <f t="shared" si="1"/>
        <v>214572</v>
      </c>
      <c r="I8" s="11">
        <f t="shared" si="1"/>
        <v>39982</v>
      </c>
      <c r="J8" s="11">
        <f t="shared" si="1"/>
        <v>110773</v>
      </c>
      <c r="K8" s="11">
        <f>SUM(B8:J8)</f>
        <v>2181212</v>
      </c>
    </row>
    <row r="9" spans="1:13" ht="17.25" customHeight="1">
      <c r="A9" s="15" t="s">
        <v>17</v>
      </c>
      <c r="B9" s="13">
        <f>+B10+B11</f>
        <v>45842</v>
      </c>
      <c r="C9" s="13">
        <f t="shared" ref="C9:J9" si="2">+C10+C11</f>
        <v>60980</v>
      </c>
      <c r="D9" s="13">
        <f t="shared" si="2"/>
        <v>59133</v>
      </c>
      <c r="E9" s="13">
        <f t="shared" si="2"/>
        <v>37417</v>
      </c>
      <c r="F9" s="13">
        <f t="shared" si="2"/>
        <v>49443</v>
      </c>
      <c r="G9" s="13">
        <f t="shared" si="2"/>
        <v>56306</v>
      </c>
      <c r="H9" s="13">
        <f t="shared" si="2"/>
        <v>43493</v>
      </c>
      <c r="I9" s="13">
        <f t="shared" si="2"/>
        <v>9230</v>
      </c>
      <c r="J9" s="13">
        <f t="shared" si="2"/>
        <v>19526</v>
      </c>
      <c r="K9" s="11">
        <f>SUM(B9:J9)</f>
        <v>381370</v>
      </c>
    </row>
    <row r="10" spans="1:13" ht="17.25" customHeight="1">
      <c r="A10" s="31" t="s">
        <v>18</v>
      </c>
      <c r="B10" s="13">
        <v>45842</v>
      </c>
      <c r="C10" s="13">
        <v>60980</v>
      </c>
      <c r="D10" s="13">
        <v>59133</v>
      </c>
      <c r="E10" s="13">
        <v>37417</v>
      </c>
      <c r="F10" s="13">
        <v>49443</v>
      </c>
      <c r="G10" s="13">
        <v>56306</v>
      </c>
      <c r="H10" s="13">
        <v>43493</v>
      </c>
      <c r="I10" s="13">
        <v>9230</v>
      </c>
      <c r="J10" s="13">
        <v>19526</v>
      </c>
      <c r="K10" s="11">
        <f>SUM(B10:J10)</f>
        <v>381370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194468</v>
      </c>
      <c r="C12" s="17">
        <f t="shared" si="3"/>
        <v>249642</v>
      </c>
      <c r="D12" s="17">
        <f t="shared" si="3"/>
        <v>250851</v>
      </c>
      <c r="E12" s="17">
        <f t="shared" si="3"/>
        <v>168483</v>
      </c>
      <c r="F12" s="17">
        <f t="shared" si="3"/>
        <v>248957</v>
      </c>
      <c r="G12" s="17">
        <f t="shared" si="3"/>
        <v>394363</v>
      </c>
      <c r="H12" s="17">
        <f t="shared" si="3"/>
        <v>171079</v>
      </c>
      <c r="I12" s="17">
        <f t="shared" si="3"/>
        <v>30752</v>
      </c>
      <c r="J12" s="17">
        <f t="shared" si="3"/>
        <v>91247</v>
      </c>
      <c r="K12" s="11">
        <f t="shared" ref="K12:K23" si="4">SUM(B12:J12)</f>
        <v>1799842</v>
      </c>
    </row>
    <row r="13" spans="1:13" ht="17.25" customHeight="1">
      <c r="A13" s="14" t="s">
        <v>20</v>
      </c>
      <c r="B13" s="13">
        <v>91528</v>
      </c>
      <c r="C13" s="13">
        <v>128155</v>
      </c>
      <c r="D13" s="13">
        <v>133073</v>
      </c>
      <c r="E13" s="13">
        <v>86916</v>
      </c>
      <c r="F13" s="13">
        <v>128214</v>
      </c>
      <c r="G13" s="13">
        <v>193556</v>
      </c>
      <c r="H13" s="13">
        <v>80856</v>
      </c>
      <c r="I13" s="13">
        <v>17332</v>
      </c>
      <c r="J13" s="13">
        <v>48146</v>
      </c>
      <c r="K13" s="11">
        <f t="shared" si="4"/>
        <v>907776</v>
      </c>
      <c r="L13" s="55"/>
      <c r="M13" s="56"/>
    </row>
    <row r="14" spans="1:13" ht="17.25" customHeight="1">
      <c r="A14" s="14" t="s">
        <v>21</v>
      </c>
      <c r="B14" s="13">
        <v>90815</v>
      </c>
      <c r="C14" s="13">
        <v>105234</v>
      </c>
      <c r="D14" s="13">
        <v>102571</v>
      </c>
      <c r="E14" s="13">
        <v>72078</v>
      </c>
      <c r="F14" s="13">
        <v>106607</v>
      </c>
      <c r="G14" s="13">
        <v>181642</v>
      </c>
      <c r="H14" s="13">
        <v>80787</v>
      </c>
      <c r="I14" s="13">
        <v>11439</v>
      </c>
      <c r="J14" s="13">
        <v>37659</v>
      </c>
      <c r="K14" s="11">
        <f t="shared" si="4"/>
        <v>788832</v>
      </c>
      <c r="L14" s="55"/>
    </row>
    <row r="15" spans="1:13" ht="17.25" customHeight="1">
      <c r="A15" s="14" t="s">
        <v>22</v>
      </c>
      <c r="B15" s="13">
        <v>12125</v>
      </c>
      <c r="C15" s="13">
        <v>16253</v>
      </c>
      <c r="D15" s="13">
        <v>15207</v>
      </c>
      <c r="E15" s="13">
        <v>9489</v>
      </c>
      <c r="F15" s="13">
        <v>14136</v>
      </c>
      <c r="G15" s="13">
        <v>19165</v>
      </c>
      <c r="H15" s="13">
        <v>9436</v>
      </c>
      <c r="I15" s="13">
        <v>1981</v>
      </c>
      <c r="J15" s="13">
        <v>5442</v>
      </c>
      <c r="K15" s="11">
        <f t="shared" si="4"/>
        <v>103234</v>
      </c>
    </row>
    <row r="16" spans="1:13" ht="17.25" customHeight="1">
      <c r="A16" s="16" t="s">
        <v>23</v>
      </c>
      <c r="B16" s="11">
        <f>+B17+B18+B19</f>
        <v>134978</v>
      </c>
      <c r="C16" s="11">
        <f t="shared" ref="C16:J16" si="5">+C17+C18+C19</f>
        <v>157766</v>
      </c>
      <c r="D16" s="11">
        <f t="shared" si="5"/>
        <v>175496</v>
      </c>
      <c r="E16" s="11">
        <f t="shared" si="5"/>
        <v>111010</v>
      </c>
      <c r="F16" s="11">
        <f t="shared" si="5"/>
        <v>197608</v>
      </c>
      <c r="G16" s="11">
        <f t="shared" si="5"/>
        <v>345027</v>
      </c>
      <c r="H16" s="11">
        <f t="shared" si="5"/>
        <v>112802</v>
      </c>
      <c r="I16" s="11">
        <f t="shared" si="5"/>
        <v>24463</v>
      </c>
      <c r="J16" s="11">
        <f t="shared" si="5"/>
        <v>60661</v>
      </c>
      <c r="K16" s="11">
        <f t="shared" si="4"/>
        <v>1319811</v>
      </c>
    </row>
    <row r="17" spans="1:12" ht="17.25" customHeight="1">
      <c r="A17" s="12" t="s">
        <v>24</v>
      </c>
      <c r="B17" s="13">
        <v>72203</v>
      </c>
      <c r="C17" s="13">
        <v>93886</v>
      </c>
      <c r="D17" s="13">
        <v>106663</v>
      </c>
      <c r="E17" s="13">
        <v>65166</v>
      </c>
      <c r="F17" s="13">
        <v>114675</v>
      </c>
      <c r="G17" s="13">
        <v>186585</v>
      </c>
      <c r="H17" s="13">
        <v>63721</v>
      </c>
      <c r="I17" s="13">
        <v>15423</v>
      </c>
      <c r="J17" s="13">
        <v>35936</v>
      </c>
      <c r="K17" s="11">
        <f t="shared" si="4"/>
        <v>754258</v>
      </c>
      <c r="L17" s="55"/>
    </row>
    <row r="18" spans="1:12" ht="17.25" customHeight="1">
      <c r="A18" s="12" t="s">
        <v>25</v>
      </c>
      <c r="B18" s="13">
        <v>54928</v>
      </c>
      <c r="C18" s="13">
        <v>54649</v>
      </c>
      <c r="D18" s="13">
        <v>59160</v>
      </c>
      <c r="E18" s="13">
        <v>40335</v>
      </c>
      <c r="F18" s="13">
        <v>72813</v>
      </c>
      <c r="G18" s="13">
        <v>142639</v>
      </c>
      <c r="H18" s="13">
        <v>43717</v>
      </c>
      <c r="I18" s="13">
        <v>7681</v>
      </c>
      <c r="J18" s="13">
        <v>21298</v>
      </c>
      <c r="K18" s="11">
        <f t="shared" si="4"/>
        <v>497220</v>
      </c>
      <c r="L18" s="55"/>
    </row>
    <row r="19" spans="1:12" ht="17.25" customHeight="1">
      <c r="A19" s="12" t="s">
        <v>26</v>
      </c>
      <c r="B19" s="13">
        <v>7847</v>
      </c>
      <c r="C19" s="13">
        <v>9231</v>
      </c>
      <c r="D19" s="13">
        <v>9673</v>
      </c>
      <c r="E19" s="13">
        <v>5509</v>
      </c>
      <c r="F19" s="13">
        <v>10120</v>
      </c>
      <c r="G19" s="13">
        <v>15803</v>
      </c>
      <c r="H19" s="13">
        <v>5364</v>
      </c>
      <c r="I19" s="13">
        <v>1359</v>
      </c>
      <c r="J19" s="13">
        <v>3427</v>
      </c>
      <c r="K19" s="11">
        <f t="shared" si="4"/>
        <v>68333</v>
      </c>
    </row>
    <row r="20" spans="1:12" ht="17.25" customHeight="1">
      <c r="A20" s="16" t="s">
        <v>27</v>
      </c>
      <c r="B20" s="13">
        <v>28879</v>
      </c>
      <c r="C20" s="13">
        <v>46034</v>
      </c>
      <c r="D20" s="13">
        <v>55839</v>
      </c>
      <c r="E20" s="13">
        <v>31998</v>
      </c>
      <c r="F20" s="13">
        <v>42100</v>
      </c>
      <c r="G20" s="13">
        <v>46190</v>
      </c>
      <c r="H20" s="13">
        <v>22037</v>
      </c>
      <c r="I20" s="13">
        <v>9379</v>
      </c>
      <c r="J20" s="13">
        <v>23526</v>
      </c>
      <c r="K20" s="11">
        <f t="shared" si="4"/>
        <v>305982</v>
      </c>
    </row>
    <row r="21" spans="1:12" ht="17.25" customHeight="1">
      <c r="A21" s="12" t="s">
        <v>28</v>
      </c>
      <c r="B21" s="13">
        <v>18483</v>
      </c>
      <c r="C21" s="13">
        <v>29462</v>
      </c>
      <c r="D21" s="13">
        <v>35737</v>
      </c>
      <c r="E21" s="13">
        <v>20479</v>
      </c>
      <c r="F21" s="13">
        <v>26944</v>
      </c>
      <c r="G21" s="13">
        <v>29562</v>
      </c>
      <c r="H21" s="13">
        <v>14104</v>
      </c>
      <c r="I21" s="13">
        <v>6003</v>
      </c>
      <c r="J21" s="13">
        <v>15057</v>
      </c>
      <c r="K21" s="11">
        <f t="shared" si="4"/>
        <v>195831</v>
      </c>
      <c r="L21" s="55"/>
    </row>
    <row r="22" spans="1:12" ht="17.25" customHeight="1">
      <c r="A22" s="12" t="s">
        <v>29</v>
      </c>
      <c r="B22" s="13">
        <v>10396</v>
      </c>
      <c r="C22" s="13">
        <v>16572</v>
      </c>
      <c r="D22" s="13">
        <v>20102</v>
      </c>
      <c r="E22" s="13">
        <v>11519</v>
      </c>
      <c r="F22" s="13">
        <v>15156</v>
      </c>
      <c r="G22" s="13">
        <v>16628</v>
      </c>
      <c r="H22" s="13">
        <v>7933</v>
      </c>
      <c r="I22" s="13">
        <v>3376</v>
      </c>
      <c r="J22" s="13">
        <v>8469</v>
      </c>
      <c r="K22" s="11">
        <f t="shared" si="4"/>
        <v>110151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2160</v>
      </c>
      <c r="I23" s="11">
        <v>0</v>
      </c>
      <c r="J23" s="11">
        <v>0</v>
      </c>
      <c r="K23" s="11">
        <f t="shared" si="4"/>
        <v>2160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21012.01</v>
      </c>
      <c r="I31" s="20">
        <v>0</v>
      </c>
      <c r="J31" s="20">
        <v>0</v>
      </c>
      <c r="K31" s="24">
        <f>SUM(B31:J31)</f>
        <v>21012.01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932845.52999999991</v>
      </c>
      <c r="C43" s="23">
        <f t="shared" ref="C43:H43" si="8">+C44+C52</f>
        <v>1352465.88</v>
      </c>
      <c r="D43" s="23">
        <f t="shared" si="8"/>
        <v>1613206.52</v>
      </c>
      <c r="E43" s="23">
        <f t="shared" si="8"/>
        <v>884193.78999999992</v>
      </c>
      <c r="F43" s="23">
        <f t="shared" si="8"/>
        <v>1313497.49</v>
      </c>
      <c r="G43" s="23">
        <f t="shared" si="8"/>
        <v>1768671.4200000002</v>
      </c>
      <c r="H43" s="23">
        <f t="shared" si="8"/>
        <v>871425.42</v>
      </c>
      <c r="I43" s="23">
        <f>+I44+I52</f>
        <v>311205.07</v>
      </c>
      <c r="J43" s="23">
        <f>+J44+J52</f>
        <v>498904.9</v>
      </c>
      <c r="K43" s="23">
        <f>SUM(B43:J43)</f>
        <v>9546416.0200000014</v>
      </c>
    </row>
    <row r="44" spans="1:11" ht="17.25" customHeight="1">
      <c r="A44" s="16" t="s">
        <v>49</v>
      </c>
      <c r="B44" s="24">
        <f>SUM(B45:B51)</f>
        <v>917822.84</v>
      </c>
      <c r="C44" s="24">
        <f t="shared" ref="C44:H44" si="9">SUM(C45:C51)</f>
        <v>1332427.21</v>
      </c>
      <c r="D44" s="24">
        <f t="shared" si="9"/>
        <v>1592885.29</v>
      </c>
      <c r="E44" s="24">
        <f t="shared" si="9"/>
        <v>865291.84</v>
      </c>
      <c r="F44" s="24">
        <f t="shared" si="9"/>
        <v>1295548.82</v>
      </c>
      <c r="G44" s="24">
        <f t="shared" si="9"/>
        <v>1743630.09</v>
      </c>
      <c r="H44" s="24">
        <f t="shared" si="9"/>
        <v>855922.82000000007</v>
      </c>
      <c r="I44" s="24">
        <f>SUM(I45:I51)</f>
        <v>311205.07</v>
      </c>
      <c r="J44" s="24">
        <f>SUM(J45:J51)</f>
        <v>487302.52</v>
      </c>
      <c r="K44" s="24">
        <f t="shared" ref="K44:K52" si="10">SUM(B44:J44)</f>
        <v>9402036.5</v>
      </c>
    </row>
    <row r="45" spans="1:11" ht="17.25" customHeight="1">
      <c r="A45" s="36" t="s">
        <v>50</v>
      </c>
      <c r="B45" s="24">
        <f t="shared" ref="B45:H45" si="11">ROUND(B26*B7,2)</f>
        <v>917822.84</v>
      </c>
      <c r="C45" s="24">
        <f t="shared" si="11"/>
        <v>1329472.22</v>
      </c>
      <c r="D45" s="24">
        <f t="shared" si="11"/>
        <v>1592885.29</v>
      </c>
      <c r="E45" s="24">
        <f t="shared" si="11"/>
        <v>865291.84</v>
      </c>
      <c r="F45" s="24">
        <f t="shared" si="11"/>
        <v>1295548.82</v>
      </c>
      <c r="G45" s="24">
        <f t="shared" si="11"/>
        <v>1743630.09</v>
      </c>
      <c r="H45" s="24">
        <f t="shared" si="11"/>
        <v>834910.81</v>
      </c>
      <c r="I45" s="24">
        <f>ROUND(I26*I7,2)</f>
        <v>311205.07</v>
      </c>
      <c r="J45" s="24">
        <f>ROUND(J26*J7,2)</f>
        <v>487302.52</v>
      </c>
      <c r="K45" s="24">
        <f t="shared" si="10"/>
        <v>9378069.5</v>
      </c>
    </row>
    <row r="46" spans="1:11" ht="17.25" customHeight="1">
      <c r="A46" s="36" t="s">
        <v>51</v>
      </c>
      <c r="B46" s="20">
        <v>0</v>
      </c>
      <c r="C46" s="24">
        <f>ROUND(C27*C7,2)</f>
        <v>2954.99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2954.99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21012.01</v>
      </c>
      <c r="I49" s="33">
        <f>+I31</f>
        <v>0</v>
      </c>
      <c r="J49" s="33">
        <f>+J31</f>
        <v>0</v>
      </c>
      <c r="K49" s="24">
        <f t="shared" si="10"/>
        <v>21012.01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15022.69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15502.6</v>
      </c>
      <c r="I52" s="20">
        <v>0</v>
      </c>
      <c r="J52" s="38">
        <v>11602.38</v>
      </c>
      <c r="K52" s="38">
        <f t="shared" si="10"/>
        <v>144379.51999999999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-308523.75</v>
      </c>
      <c r="C56" s="37">
        <f t="shared" si="12"/>
        <v>-303588.47999999998</v>
      </c>
      <c r="D56" s="37">
        <f t="shared" si="12"/>
        <v>-336489.92000000004</v>
      </c>
      <c r="E56" s="37">
        <f t="shared" si="12"/>
        <v>-287214.36</v>
      </c>
      <c r="F56" s="37">
        <f t="shared" si="12"/>
        <v>-364224.73</v>
      </c>
      <c r="G56" s="37">
        <f t="shared" si="12"/>
        <v>-405307.36</v>
      </c>
      <c r="H56" s="37">
        <f t="shared" si="12"/>
        <v>-202695.66999999998</v>
      </c>
      <c r="I56" s="37">
        <f t="shared" si="12"/>
        <v>16463.599999999999</v>
      </c>
      <c r="J56" s="37">
        <f t="shared" si="12"/>
        <v>174401.4</v>
      </c>
      <c r="K56" s="37">
        <f>SUM(B56:J56)</f>
        <v>-2017179.27</v>
      </c>
    </row>
    <row r="57" spans="1:11" ht="18.75" customHeight="1">
      <c r="A57" s="16" t="s">
        <v>84</v>
      </c>
      <c r="B57" s="37">
        <f t="shared" ref="B57:J57" si="13">B58+B59+B60+B61+B62+B63</f>
        <v>-240040.28999999998</v>
      </c>
      <c r="C57" s="37">
        <f t="shared" si="13"/>
        <v>-191071.35</v>
      </c>
      <c r="D57" s="37">
        <f t="shared" si="13"/>
        <v>-203913.08000000002</v>
      </c>
      <c r="E57" s="37">
        <f t="shared" si="13"/>
        <v>-213226.25</v>
      </c>
      <c r="F57" s="37">
        <f t="shared" si="13"/>
        <v>-262073.1</v>
      </c>
      <c r="G57" s="37">
        <f t="shared" si="13"/>
        <v>-257415.53</v>
      </c>
      <c r="H57" s="37">
        <f t="shared" si="13"/>
        <v>-130479</v>
      </c>
      <c r="I57" s="37">
        <f t="shared" si="13"/>
        <v>-27690</v>
      </c>
      <c r="J57" s="37">
        <f t="shared" si="13"/>
        <v>-58578</v>
      </c>
      <c r="K57" s="37">
        <f t="shared" ref="K57:K88" si="14">SUM(B57:J57)</f>
        <v>-1584486.6</v>
      </c>
    </row>
    <row r="58" spans="1:11" ht="18.75" customHeight="1">
      <c r="A58" s="12" t="s">
        <v>85</v>
      </c>
      <c r="B58" s="37">
        <f>-ROUND(B9*$D$3,2)</f>
        <v>-137526</v>
      </c>
      <c r="C58" s="37">
        <f t="shared" ref="C58:J58" si="15">-ROUND(C9*$D$3,2)</f>
        <v>-182940</v>
      </c>
      <c r="D58" s="37">
        <f t="shared" si="15"/>
        <v>-177399</v>
      </c>
      <c r="E58" s="37">
        <f t="shared" si="15"/>
        <v>-112251</v>
      </c>
      <c r="F58" s="37">
        <f t="shared" si="15"/>
        <v>-148329</v>
      </c>
      <c r="G58" s="37">
        <f t="shared" si="15"/>
        <v>-168918</v>
      </c>
      <c r="H58" s="37">
        <f t="shared" si="15"/>
        <v>-130479</v>
      </c>
      <c r="I58" s="37">
        <f t="shared" si="15"/>
        <v>-27690</v>
      </c>
      <c r="J58" s="37">
        <f t="shared" si="15"/>
        <v>-58578</v>
      </c>
      <c r="K58" s="37">
        <f t="shared" si="14"/>
        <v>-1144110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-102514.29</v>
      </c>
      <c r="C62" s="49">
        <v>-8131.35</v>
      </c>
      <c r="D62" s="49">
        <v>-26514.080000000002</v>
      </c>
      <c r="E62" s="49">
        <v>-100975.25</v>
      </c>
      <c r="F62" s="49">
        <v>-113744.1</v>
      </c>
      <c r="G62" s="49">
        <v>-88497.53</v>
      </c>
      <c r="H62" s="20">
        <v>0</v>
      </c>
      <c r="I62" s="20">
        <v>0</v>
      </c>
      <c r="J62" s="20">
        <v>0</v>
      </c>
      <c r="K62" s="37">
        <f t="shared" si="14"/>
        <v>-440376.6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20">
        <f t="shared" ref="B64:J64" si="16">SUM(B65:B88)</f>
        <v>-68483.460000000006</v>
      </c>
      <c r="C64" s="20">
        <f t="shared" si="16"/>
        <v>-112517.12999999999</v>
      </c>
      <c r="D64" s="20">
        <f t="shared" si="16"/>
        <v>-132576.84</v>
      </c>
      <c r="E64" s="20">
        <f t="shared" si="16"/>
        <v>-73988.11</v>
      </c>
      <c r="F64" s="20">
        <f t="shared" si="16"/>
        <v>-102151.63</v>
      </c>
      <c r="G64" s="20">
        <f t="shared" si="16"/>
        <v>-147891.83000000002</v>
      </c>
      <c r="H64" s="20">
        <f t="shared" si="16"/>
        <v>-72216.67</v>
      </c>
      <c r="I64" s="20">
        <f t="shared" si="16"/>
        <v>44153.599999999999</v>
      </c>
      <c r="J64" s="20">
        <f t="shared" si="16"/>
        <v>232979.4</v>
      </c>
      <c r="K64" s="37">
        <f t="shared" si="14"/>
        <v>-432692.67000000004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50">
        <v>114000</v>
      </c>
      <c r="J77" s="50">
        <v>252000</v>
      </c>
      <c r="K77" s="50">
        <f t="shared" si="14"/>
        <v>366000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50">
        <v>-54374.400000000001</v>
      </c>
      <c r="C87" s="50">
        <v>-91832.4</v>
      </c>
      <c r="D87" s="50">
        <v>-112123.2</v>
      </c>
      <c r="E87" s="50">
        <v>-51588</v>
      </c>
      <c r="F87" s="50">
        <v>-83112</v>
      </c>
      <c r="G87" s="50">
        <v>-119434.8</v>
      </c>
      <c r="H87" s="50">
        <v>-58294.2</v>
      </c>
      <c r="I87" s="50">
        <v>-29241</v>
      </c>
      <c r="J87" s="20">
        <v>0</v>
      </c>
      <c r="K87" s="50">
        <f t="shared" si="14"/>
        <v>-600000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20">
        <v>-7338.81</v>
      </c>
      <c r="F88" s="20">
        <v>0</v>
      </c>
      <c r="G88" s="20">
        <v>0</v>
      </c>
      <c r="H88" s="20">
        <v>0</v>
      </c>
      <c r="I88" s="50">
        <v>-3921.18</v>
      </c>
      <c r="J88" s="50">
        <v>-8930.4</v>
      </c>
      <c r="K88" s="50">
        <f t="shared" si="14"/>
        <v>-20190.39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624321.78</v>
      </c>
      <c r="C92" s="25">
        <f t="shared" si="18"/>
        <v>1048877.3999999999</v>
      </c>
      <c r="D92" s="25">
        <f t="shared" si="18"/>
        <v>1276716.5999999999</v>
      </c>
      <c r="E92" s="25">
        <f t="shared" si="18"/>
        <v>596979.42999999993</v>
      </c>
      <c r="F92" s="25">
        <f t="shared" si="18"/>
        <v>949272.76000000013</v>
      </c>
      <c r="G92" s="25">
        <f t="shared" si="18"/>
        <v>1363364.06</v>
      </c>
      <c r="H92" s="25">
        <f t="shared" si="18"/>
        <v>668729.75</v>
      </c>
      <c r="I92" s="25">
        <f>+I93+I94</f>
        <v>327668.67</v>
      </c>
      <c r="J92" s="25">
        <f>+J93+J94</f>
        <v>673306.3</v>
      </c>
      <c r="K92" s="50">
        <f t="shared" si="17"/>
        <v>7529236.7499999991</v>
      </c>
      <c r="L92" s="57"/>
    </row>
    <row r="93" spans="1:12" ht="18.75" customHeight="1">
      <c r="A93" s="16" t="s">
        <v>92</v>
      </c>
      <c r="B93" s="25">
        <f t="shared" ref="B93:J93" si="19">+B44+B57+B64+B89</f>
        <v>609299.09000000008</v>
      </c>
      <c r="C93" s="25">
        <f t="shared" si="19"/>
        <v>1028838.7299999999</v>
      </c>
      <c r="D93" s="25">
        <f t="shared" si="19"/>
        <v>1256395.3699999999</v>
      </c>
      <c r="E93" s="25">
        <f t="shared" si="19"/>
        <v>578077.48</v>
      </c>
      <c r="F93" s="25">
        <f t="shared" si="19"/>
        <v>931324.09000000008</v>
      </c>
      <c r="G93" s="25">
        <f t="shared" si="19"/>
        <v>1338322.73</v>
      </c>
      <c r="H93" s="25">
        <f t="shared" si="19"/>
        <v>653227.15</v>
      </c>
      <c r="I93" s="25">
        <f t="shared" si="19"/>
        <v>327668.67</v>
      </c>
      <c r="J93" s="25">
        <f t="shared" si="19"/>
        <v>661703.92000000004</v>
      </c>
      <c r="K93" s="50">
        <f t="shared" si="17"/>
        <v>7384857.2300000004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15022.69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15502.6</v>
      </c>
      <c r="I94" s="20">
        <f t="shared" si="20"/>
        <v>0</v>
      </c>
      <c r="J94" s="25">
        <f t="shared" si="20"/>
        <v>11602.38</v>
      </c>
      <c r="K94" s="50">
        <f t="shared" si="17"/>
        <v>144379.51999999999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7529236.7400000002</v>
      </c>
    </row>
    <row r="101" spans="1:11" ht="18.75" customHeight="1">
      <c r="A101" s="27" t="s">
        <v>80</v>
      </c>
      <c r="B101" s="28">
        <v>75905.86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75905.86</v>
      </c>
    </row>
    <row r="102" spans="1:11" ht="18.75" customHeight="1">
      <c r="A102" s="27" t="s">
        <v>81</v>
      </c>
      <c r="B102" s="28">
        <v>548415.92000000004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548415.92000000004</v>
      </c>
    </row>
    <row r="103" spans="1:11" ht="18.75" customHeight="1">
      <c r="A103" s="27" t="s">
        <v>82</v>
      </c>
      <c r="B103" s="42">
        <v>0</v>
      </c>
      <c r="C103" s="28">
        <f>+C92</f>
        <v>1048877.3999999999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1048877.3999999999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1276716.5999999999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1276716.5999999999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596979.42999999993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596979.42999999993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122171.2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122171.2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170863.51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170863.51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257945.73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257945.73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398292.31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398292.31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393773.07</v>
      </c>
      <c r="H110" s="42">
        <v>0</v>
      </c>
      <c r="I110" s="42">
        <v>0</v>
      </c>
      <c r="J110" s="42">
        <v>0</v>
      </c>
      <c r="K110" s="43">
        <f t="shared" si="21"/>
        <v>393773.07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34577.46</v>
      </c>
      <c r="H111" s="42">
        <v>0</v>
      </c>
      <c r="I111" s="42">
        <v>0</v>
      </c>
      <c r="J111" s="42">
        <v>0</v>
      </c>
      <c r="K111" s="43">
        <f t="shared" si="21"/>
        <v>34577.46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215179.4</v>
      </c>
      <c r="H112" s="42">
        <v>0</v>
      </c>
      <c r="I112" s="42">
        <v>0</v>
      </c>
      <c r="J112" s="42">
        <v>0</v>
      </c>
      <c r="K112" s="43">
        <f t="shared" si="21"/>
        <v>215179.4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180346.72</v>
      </c>
      <c r="H113" s="42">
        <v>0</v>
      </c>
      <c r="I113" s="42">
        <v>0</v>
      </c>
      <c r="J113" s="42">
        <v>0</v>
      </c>
      <c r="K113" s="43">
        <f t="shared" si="21"/>
        <v>180346.72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539487.41</v>
      </c>
      <c r="H114" s="42">
        <v>0</v>
      </c>
      <c r="I114" s="42">
        <v>0</v>
      </c>
      <c r="J114" s="42">
        <v>0</v>
      </c>
      <c r="K114" s="43">
        <f t="shared" si="21"/>
        <v>539487.41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240876.95</v>
      </c>
      <c r="I115" s="42">
        <v>0</v>
      </c>
      <c r="J115" s="42">
        <v>0</v>
      </c>
      <c r="K115" s="43">
        <f t="shared" si="21"/>
        <v>240876.95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427852.79999999999</v>
      </c>
      <c r="I116" s="42">
        <v>0</v>
      </c>
      <c r="J116" s="42">
        <v>0</v>
      </c>
      <c r="K116" s="43">
        <f t="shared" si="21"/>
        <v>427852.79999999999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327668.67</v>
      </c>
      <c r="J117" s="42">
        <v>0</v>
      </c>
      <c r="K117" s="43">
        <f t="shared" si="21"/>
        <v>327668.67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673306.3</v>
      </c>
      <c r="K118" s="46">
        <f t="shared" si="21"/>
        <v>673306.3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2014-01-06T17:59:34Z</dcterms:modified>
</cp:coreProperties>
</file>