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K6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K58" s="1"/>
  <c r="I58"/>
  <c r="I57" s="1"/>
  <c r="J58"/>
  <c r="J57" s="1"/>
  <c r="K59"/>
  <c r="B64"/>
  <c r="C64"/>
  <c r="D64"/>
  <c r="E64"/>
  <c r="F64"/>
  <c r="G64"/>
  <c r="H64"/>
  <c r="I64"/>
  <c r="J64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J56"/>
  <c r="F56"/>
  <c r="D56"/>
  <c r="I56"/>
  <c r="G56"/>
  <c r="E56"/>
  <c r="C56"/>
  <c r="B56"/>
  <c r="J43"/>
  <c r="J93"/>
  <c r="J92" s="1"/>
  <c r="H43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H57"/>
  <c r="H56" s="1"/>
  <c r="K56" l="1"/>
  <c r="K57"/>
  <c r="C93"/>
  <c r="C92" s="1"/>
  <c r="C103" s="1"/>
  <c r="K103" s="1"/>
  <c r="K100" s="1"/>
  <c r="C43"/>
  <c r="B44"/>
  <c r="K45"/>
  <c r="H93"/>
  <c r="H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<sst xmlns="http://schemas.openxmlformats.org/spreadsheetml/2006/main" count="123" uniqueCount="123">
  <si>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</si>
  <si>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</si>
  <si>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</si>
  <si>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</si>
  <si>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</si>
  <si>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</si>
  <si>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</si>
  <si>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</si>
  <si>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</si>
  <si>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</si>
  <si>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</si>
  <si>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</si>
  <si>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</si>
  <si>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</si>
  <si>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</si>
  <si>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</si>
  <si>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</si>
  <si>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</si>
  <si>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</si>
  <si>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</si>
  <si>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</si>
  <si>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</si>
  <si>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</si>
  <si>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</si>
  <si>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</si>
  <si>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</si>
  <si>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</si>
  <si>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</si>
  <si>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</si>
  <si>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</si>
  <si>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</si>
  <si>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</si>
  <si>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</si>
  <si>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</si>
  <si>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</si>
  <si>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</si>
  <si>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</si>
  <si>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</si>
  <si>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</si>
  <si>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</si>
  <si>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</si>
  <si>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</si>
  <si>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</si>
  <si>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</si>
  <si>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</si>
  <si>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</si>
  <si>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</si>
  <si>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</si>
  <si>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</si>
  <si>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</si>
  <si>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</si>
  <si>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</si>
  <si>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</si>
  <si>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</si>
  <si>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</si>
  <si>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</si>
  <si>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</si>
  <si>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</si>
  <si>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</si>
  <si>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</si>
  <si>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</si>
  <si>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</si>
  <si>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</si>
  <si>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</si>
  <si>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</si>
  <si>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</si>
  <si>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</si>
  <si>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</si>
  <si>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</si>
  <si>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</si>
  <si>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</si>
  <si>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</si>
  <si>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</si>
  <si>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</si>
  <si>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</si>
  <si>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</si>
  <si>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</si>
  <si>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</si>
  <si>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</si>
  <si>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</si>
  <si>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</si>
  <si>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</si>
  <si>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</si>
  <si>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</si>
  <si>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</si>
  <si>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</si>
  <si>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</si>
  <si>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</si>
  <si>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</si>
  <si>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</si>
  <si>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</si>
  <si>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</si>
  <si>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</si>
  <si>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</si>
  <si>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</si>
  <si>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</si>
  <si>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</si>
  <si>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</si>
  <si>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</si>
  <si>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</si>
  <si>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</si>
  <si>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</si>
  <si>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</si>
  <si>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</si>
  <si>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</si>
  <si>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</si>
  <si>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</si>
  <si>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</si>
  <si>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</si>
  <si>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</si>
  <si>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</si>
  <si>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</si>
  <si>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</si>
  <si>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</si>
  <si>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</si>
  <si>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</si>
  <si>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</si>
  <si>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</si>
  <si>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</si>
  <si>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</si>
  <si>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</si>
  <si>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</si>
  <si>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25/12/13 - VENCIMENTO 03/01/14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</si>
</sst>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98872</v>
      </c>
      <c r="C7" s="9">
        <f t="shared" si="0"/>
        <v>137854</v>
      </c>
      <c r="D7" s="9">
        <f t="shared" si="0"/>
        <v>159998</v>
      </c>
      <c r="E7" s="9">
        <f t="shared" si="0"/>
        <v>85829</v>
      </c>
      <c r="F7" s="9">
        <f t="shared" si="0"/>
        <v>171705</v>
      </c>
      <c r="G7" s="9">
        <f t="shared" si="0"/>
        <v>243711</v>
      </c>
      <c r="H7" s="9">
        <f t="shared" si="0"/>
        <v>72999</v>
      </c>
      <c r="I7" s="9">
        <f t="shared" si="0"/>
        <v>13788</v>
      </c>
      <c r="J7" s="9">
        <f t="shared" si="0"/>
        <v>67584</v>
      </c>
      <c r="K7" s="9">
        <f t="shared" si="0"/>
        <v>1052340</v>
      </c>
      <c r="L7" s="55"/>
    </row>
    <row r="8" spans="1:13" ht="17.25" customHeight="1">
      <c r="A8" s="10" t="s">
        <v>31</v>
      </c>
      <c r="B8" s="11">
        <f>B9+B12</f>
        <v>58503</v>
      </c>
      <c r="C8" s="11">
        <f t="shared" ref="C8:J8" si="1">C9+C12</f>
        <v>85961</v>
      </c>
      <c r="D8" s="11">
        <f t="shared" si="1"/>
        <v>95670</v>
      </c>
      <c r="E8" s="11">
        <f t="shared" si="1"/>
        <v>51714</v>
      </c>
      <c r="F8" s="11">
        <f t="shared" si="1"/>
        <v>92239</v>
      </c>
      <c r="G8" s="11">
        <f t="shared" si="1"/>
        <v>129404</v>
      </c>
      <c r="H8" s="11">
        <f t="shared" si="1"/>
        <v>44585</v>
      </c>
      <c r="I8" s="11">
        <f t="shared" si="1"/>
        <v>7781</v>
      </c>
      <c r="J8" s="11">
        <f t="shared" si="1"/>
        <v>41114</v>
      </c>
      <c r="K8" s="11">
        <f>SUM(B8:J8)</f>
        <v>606971</v>
      </c>
    </row>
    <row r="9" spans="1:13" ht="17.25" customHeight="1">
      <c r="A9" s="15" t="s">
        <v>17</v>
      </c>
      <c r="B9" s="13">
        <f>+B10+B11</f>
        <v>17445</v>
      </c>
      <c r="C9" s="13">
        <f t="shared" ref="C9:J9" si="2">+C10+C11</f>
        <v>26249</v>
      </c>
      <c r="D9" s="13">
        <f t="shared" si="2"/>
        <v>29532</v>
      </c>
      <c r="E9" s="13">
        <f t="shared" si="2"/>
        <v>14283</v>
      </c>
      <c r="F9" s="13">
        <f t="shared" si="2"/>
        <v>22714</v>
      </c>
      <c r="G9" s="13">
        <f t="shared" si="2"/>
        <v>25472</v>
      </c>
      <c r="H9" s="13">
        <f t="shared" si="2"/>
        <v>11823</v>
      </c>
      <c r="I9" s="13">
        <f t="shared" si="2"/>
        <v>2804</v>
      </c>
      <c r="J9" s="13">
        <f t="shared" si="2"/>
        <v>12029</v>
      </c>
      <c r="K9" s="11">
        <f>SUM(B9:J9)</f>
        <v>162351</v>
      </c>
    </row>
    <row r="10" spans="1:13" ht="17.25" customHeight="1">
      <c r="A10" s="31" t="s">
        <v>18</v>
      </c>
      <c r="B10" s="13">
        <v>17445</v>
      </c>
      <c r="C10" s="13">
        <v>26249</v>
      </c>
      <c r="D10" s="13">
        <v>29532</v>
      </c>
      <c r="E10" s="13">
        <v>14283</v>
      </c>
      <c r="F10" s="13">
        <v>22714</v>
      </c>
      <c r="G10" s="13">
        <v>25472</v>
      </c>
      <c r="H10" s="13">
        <v>11823</v>
      </c>
      <c r="I10" s="13">
        <v>2804</v>
      </c>
      <c r="J10" s="13">
        <v>12029</v>
      </c>
      <c r="K10" s="11">
        <f>SUM(B10:J10)</f>
        <v>162351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41058</v>
      </c>
      <c r="C12" s="17">
        <f t="shared" si="3"/>
        <v>59712</v>
      </c>
      <c r="D12" s="17">
        <f t="shared" si="3"/>
        <v>66138</v>
      </c>
      <c r="E12" s="17">
        <f t="shared" si="3"/>
        <v>37431</v>
      </c>
      <c r="F12" s="17">
        <f t="shared" si="3"/>
        <v>69525</v>
      </c>
      <c r="G12" s="17">
        <f t="shared" si="3"/>
        <v>103932</v>
      </c>
      <c r="H12" s="17">
        <f t="shared" si="3"/>
        <v>32762</v>
      </c>
      <c r="I12" s="17">
        <f t="shared" si="3"/>
        <v>4977</v>
      </c>
      <c r="J12" s="17">
        <f t="shared" si="3"/>
        <v>29085</v>
      </c>
      <c r="K12" s="11">
        <f t="shared" ref="K12:K23" si="4">SUM(B12:J12)</f>
        <v>444620</v>
      </c>
    </row>
    <row r="13" spans="1:13" ht="17.25" customHeight="1">
      <c r="A13" s="14" t="s">
        <v>20</v>
      </c>
      <c r="B13" s="13">
        <v>21032</v>
      </c>
      <c r="C13" s="13">
        <v>32904</v>
      </c>
      <c r="D13" s="13">
        <v>36744</v>
      </c>
      <c r="E13" s="13">
        <v>20867</v>
      </c>
      <c r="F13" s="13">
        <v>36623</v>
      </c>
      <c r="G13" s="13">
        <v>52305</v>
      </c>
      <c r="H13" s="13">
        <v>15650</v>
      </c>
      <c r="I13" s="13">
        <v>2994</v>
      </c>
      <c r="J13" s="13">
        <v>16403</v>
      </c>
      <c r="K13" s="11">
        <f t="shared" si="4"/>
        <v>235522</v>
      </c>
      <c r="L13" s="55"/>
      <c r="M13" s="56"/>
    </row>
    <row r="14" spans="1:13" ht="17.25" customHeight="1">
      <c r="A14" s="14" t="s">
        <v>21</v>
      </c>
      <c r="B14" s="13">
        <v>17577</v>
      </c>
      <c r="C14" s="13">
        <v>23076</v>
      </c>
      <c r="D14" s="13">
        <v>25491</v>
      </c>
      <c r="E14" s="13">
        <v>14520</v>
      </c>
      <c r="F14" s="13">
        <v>28945</v>
      </c>
      <c r="G14" s="13">
        <v>46763</v>
      </c>
      <c r="H14" s="13">
        <v>15466</v>
      </c>
      <c r="I14" s="13">
        <v>1707</v>
      </c>
      <c r="J14" s="13">
        <v>10866</v>
      </c>
      <c r="K14" s="11">
        <f t="shared" si="4"/>
        <v>184411</v>
      </c>
      <c r="L14" s="55"/>
    </row>
    <row r="15" spans="1:13" ht="17.25" customHeight="1">
      <c r="A15" s="14" t="s">
        <v>22</v>
      </c>
      <c r="B15" s="13">
        <v>2449</v>
      </c>
      <c r="C15" s="13">
        <v>3732</v>
      </c>
      <c r="D15" s="13">
        <v>3903</v>
      </c>
      <c r="E15" s="13">
        <v>2044</v>
      </c>
      <c r="F15" s="13">
        <v>3957</v>
      </c>
      <c r="G15" s="13">
        <v>4864</v>
      </c>
      <c r="H15" s="13">
        <v>1646</v>
      </c>
      <c r="I15" s="13">
        <v>276</v>
      </c>
      <c r="J15" s="13">
        <v>1816</v>
      </c>
      <c r="K15" s="11">
        <f t="shared" si="4"/>
        <v>24687</v>
      </c>
    </row>
    <row r="16" spans="1:13" ht="17.25" customHeight="1">
      <c r="A16" s="16" t="s">
        <v>23</v>
      </c>
      <c r="B16" s="11">
        <f>+B17+B18+B19</f>
        <v>32158</v>
      </c>
      <c r="C16" s="11">
        <f t="shared" ref="C16:J16" si="5">+C17+C18+C19</f>
        <v>39271</v>
      </c>
      <c r="D16" s="11">
        <f t="shared" si="5"/>
        <v>46844</v>
      </c>
      <c r="E16" s="11">
        <f t="shared" si="5"/>
        <v>25914</v>
      </c>
      <c r="F16" s="11">
        <f t="shared" si="5"/>
        <v>65873</v>
      </c>
      <c r="G16" s="11">
        <f t="shared" si="5"/>
        <v>100392</v>
      </c>
      <c r="H16" s="11">
        <f t="shared" si="5"/>
        <v>23325</v>
      </c>
      <c r="I16" s="11">
        <f t="shared" si="5"/>
        <v>4230</v>
      </c>
      <c r="J16" s="11">
        <f t="shared" si="5"/>
        <v>18329</v>
      </c>
      <c r="K16" s="11">
        <f t="shared" si="4"/>
        <v>356336</v>
      </c>
    </row>
    <row r="17" spans="1:12" ht="17.25" customHeight="1">
      <c r="A17" s="12" t="s">
        <v>24</v>
      </c>
      <c r="B17" s="13">
        <v>19783</v>
      </c>
      <c r="C17" s="13">
        <v>26096</v>
      </c>
      <c r="D17" s="13">
        <v>30828</v>
      </c>
      <c r="E17" s="13">
        <v>17384</v>
      </c>
      <c r="F17" s="13">
        <v>40344</v>
      </c>
      <c r="G17" s="13">
        <v>57450</v>
      </c>
      <c r="H17" s="13">
        <v>13826</v>
      </c>
      <c r="I17" s="13">
        <v>2941</v>
      </c>
      <c r="J17" s="13">
        <v>12033</v>
      </c>
      <c r="K17" s="11">
        <f t="shared" si="4"/>
        <v>220685</v>
      </c>
      <c r="L17" s="55"/>
    </row>
    <row r="18" spans="1:12" ht="17.25" customHeight="1">
      <c r="A18" s="12" t="s">
        <v>25</v>
      </c>
      <c r="B18" s="13">
        <v>10823</v>
      </c>
      <c r="C18" s="13">
        <v>11212</v>
      </c>
      <c r="D18" s="13">
        <v>13857</v>
      </c>
      <c r="E18" s="13">
        <v>7407</v>
      </c>
      <c r="F18" s="13">
        <v>22546</v>
      </c>
      <c r="G18" s="13">
        <v>39029</v>
      </c>
      <c r="H18" s="13">
        <v>8545</v>
      </c>
      <c r="I18" s="13">
        <v>1119</v>
      </c>
      <c r="J18" s="13">
        <v>5366</v>
      </c>
      <c r="K18" s="11">
        <f t="shared" si="4"/>
        <v>119904</v>
      </c>
      <c r="L18" s="55"/>
    </row>
    <row r="19" spans="1:12" ht="17.25" customHeight="1">
      <c r="A19" s="12" t="s">
        <v>26</v>
      </c>
      <c r="B19" s="13">
        <v>1552</v>
      </c>
      <c r="C19" s="13">
        <v>1963</v>
      </c>
      <c r="D19" s="13">
        <v>2159</v>
      </c>
      <c r="E19" s="13">
        <v>1123</v>
      </c>
      <c r="F19" s="13">
        <v>2983</v>
      </c>
      <c r="G19" s="13">
        <v>3913</v>
      </c>
      <c r="H19" s="13">
        <v>954</v>
      </c>
      <c r="I19" s="13">
        <v>170</v>
      </c>
      <c r="J19" s="13">
        <v>930</v>
      </c>
      <c r="K19" s="11">
        <f t="shared" si="4"/>
        <v>15747</v>
      </c>
    </row>
    <row r="20" spans="1:12" ht="17.25" customHeight="1">
      <c r="A20" s="16" t="s">
        <v>27</v>
      </c>
      <c r="B20" s="13">
        <v>8211</v>
      </c>
      <c r="C20" s="13">
        <v>12622</v>
      </c>
      <c r="D20" s="13">
        <v>17484</v>
      </c>
      <c r="E20" s="13">
        <v>8201</v>
      </c>
      <c r="F20" s="13">
        <v>13593</v>
      </c>
      <c r="G20" s="13">
        <v>13915</v>
      </c>
      <c r="H20" s="13">
        <v>4634</v>
      </c>
      <c r="I20" s="13">
        <v>1777</v>
      </c>
      <c r="J20" s="13">
        <v>8141</v>
      </c>
      <c r="K20" s="11">
        <f t="shared" si="4"/>
        <v>88578</v>
      </c>
    </row>
    <row r="21" spans="1:12" ht="17.25" customHeight="1">
      <c r="A21" s="12" t="s">
        <v>28</v>
      </c>
      <c r="B21" s="13">
        <v>5255</v>
      </c>
      <c r="C21" s="13">
        <v>8078</v>
      </c>
      <c r="D21" s="13">
        <v>11190</v>
      </c>
      <c r="E21" s="13">
        <v>5249</v>
      </c>
      <c r="F21" s="13">
        <v>8700</v>
      </c>
      <c r="G21" s="13">
        <v>8906</v>
      </c>
      <c r="H21" s="13">
        <v>2966</v>
      </c>
      <c r="I21" s="13">
        <v>1137</v>
      </c>
      <c r="J21" s="13">
        <v>5210</v>
      </c>
      <c r="K21" s="11">
        <f t="shared" si="4"/>
        <v>56691</v>
      </c>
      <c r="L21" s="55"/>
    </row>
    <row r="22" spans="1:12" ht="17.25" customHeight="1">
      <c r="A22" s="12" t="s">
        <v>29</v>
      </c>
      <c r="B22" s="13">
        <v>2956</v>
      </c>
      <c r="C22" s="13">
        <v>4544</v>
      </c>
      <c r="D22" s="13">
        <v>6294</v>
      </c>
      <c r="E22" s="13">
        <v>2952</v>
      </c>
      <c r="F22" s="13">
        <v>4893</v>
      </c>
      <c r="G22" s="13">
        <v>5009</v>
      </c>
      <c r="H22" s="13">
        <v>1668</v>
      </c>
      <c r="I22" s="13">
        <v>640</v>
      </c>
      <c r="J22" s="13">
        <v>2931</v>
      </c>
      <c r="K22" s="11">
        <f t="shared" si="4"/>
        <v>31887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455</v>
      </c>
      <c r="I23" s="11">
        <v>0</v>
      </c>
      <c r="J23" s="11">
        <v>0</v>
      </c>
      <c r="K23" s="11">
        <f t="shared" si="4"/>
        <v>455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25061.05</v>
      </c>
      <c r="I31" s="20">
        <v>0</v>
      </c>
      <c r="J31" s="20">
        <v>0</v>
      </c>
      <c r="K31" s="24">
        <f>SUM(B31:J31)</f>
        <v>25061.05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239551.11000000002</v>
      </c>
      <c r="C43" s="23">
        <f t="shared" ref="C43:H43" si="8">+C44+C52</f>
        <v>377100.42</v>
      </c>
      <c r="D43" s="23">
        <f t="shared" si="8"/>
        <v>491131.33999999997</v>
      </c>
      <c r="E43" s="23">
        <f t="shared" si="8"/>
        <v>231757.87000000002</v>
      </c>
      <c r="F43" s="23">
        <f t="shared" si="8"/>
        <v>431345.63</v>
      </c>
      <c r="G43" s="23">
        <f t="shared" si="8"/>
        <v>529791.17999999993</v>
      </c>
      <c r="H43" s="23">
        <f t="shared" si="8"/>
        <v>213921.68</v>
      </c>
      <c r="I43" s="23">
        <f>+I44+I52</f>
        <v>58123.31</v>
      </c>
      <c r="J43" s="23">
        <f>+J44+J52</f>
        <v>180528.59</v>
      </c>
      <c r="K43" s="23">
        <f>SUM(B43:J43)</f>
        <v>2753251.13</v>
      </c>
    </row>
    <row r="44" spans="1:11" ht="17.25" customHeight="1">
      <c r="A44" s="16" t="s">
        <v>49</v>
      </c>
      <c r="B44" s="24">
        <f>SUM(B45:B51)</f>
        <v>224528.42</v>
      </c>
      <c r="C44" s="24">
        <f t="shared" ref="C44:H44" si="9">SUM(C45:C51)</f>
        <v>357061.75</v>
      </c>
      <c r="D44" s="24">
        <f t="shared" si="9"/>
        <v>470810.11</v>
      </c>
      <c r="E44" s="24">
        <f t="shared" si="9"/>
        <v>212855.92</v>
      </c>
      <c r="F44" s="24">
        <f t="shared" si="9"/>
        <v>413396.96</v>
      </c>
      <c r="G44" s="24">
        <f t="shared" si="9"/>
        <v>504749.85</v>
      </c>
      <c r="H44" s="24">
        <f t="shared" si="9"/>
        <v>198419.08</v>
      </c>
      <c r="I44" s="24">
        <f>SUM(I45:I51)</f>
        <v>58123.31</v>
      </c>
      <c r="J44" s="24">
        <f>SUM(J45:J51)</f>
        <v>168926.21</v>
      </c>
      <c r="K44" s="24">
        <f t="shared" ref="K44:K52" si="10">SUM(B44:J44)</f>
        <v>2608871.61</v>
      </c>
    </row>
    <row r="45" spans="1:11" ht="17.25" customHeight="1">
      <c r="A45" s="36" t="s">
        <v>50</v>
      </c>
      <c r="B45" s="24">
        <f t="shared" ref="B45:H45" si="11">ROUND(B26*B7,2)</f>
        <v>224528.42</v>
      </c>
      <c r="C45" s="24">
        <f t="shared" si="11"/>
        <v>356269.88</v>
      </c>
      <c r="D45" s="24">
        <f t="shared" si="11"/>
        <v>470810.11</v>
      </c>
      <c r="E45" s="24">
        <f t="shared" si="11"/>
        <v>212855.92</v>
      </c>
      <c r="F45" s="24">
        <f t="shared" si="11"/>
        <v>413396.96</v>
      </c>
      <c r="G45" s="24">
        <f t="shared" si="11"/>
        <v>504749.85</v>
      </c>
      <c r="H45" s="24">
        <f t="shared" si="11"/>
        <v>173358.03</v>
      </c>
      <c r="I45" s="24">
        <f>ROUND(I26*I7,2)</f>
        <v>58123.31</v>
      </c>
      <c r="J45" s="24">
        <f>ROUND(J26*J7,2)</f>
        <v>168926.21</v>
      </c>
      <c r="K45" s="24">
        <f t="shared" si="10"/>
        <v>2583018.69</v>
      </c>
    </row>
    <row r="46" spans="1:11" ht="17.25" customHeight="1">
      <c r="A46" s="36" t="s">
        <v>51</v>
      </c>
      <c r="B46" s="20">
        <v>0</v>
      </c>
      <c r="C46" s="24">
        <f>ROUND(C27*C7,2)</f>
        <v>791.87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791.87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25061.05</v>
      </c>
      <c r="I49" s="33">
        <f>+I31</f>
        <v>0</v>
      </c>
      <c r="J49" s="33">
        <f>+J31</f>
        <v>0</v>
      </c>
      <c r="K49" s="24">
        <f t="shared" si="10"/>
        <v>25061.05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-52335</v>
      </c>
      <c r="C56" s="37">
        <f t="shared" si="12"/>
        <v>-78949.91</v>
      </c>
      <c r="D56" s="37">
        <f t="shared" si="12"/>
        <v>-89687.360000000001</v>
      </c>
      <c r="E56" s="37">
        <f t="shared" si="12"/>
        <v>-46255.89</v>
      </c>
      <c r="F56" s="37">
        <f t="shared" si="12"/>
        <v>-68522.649999999994</v>
      </c>
      <c r="G56" s="37">
        <f t="shared" si="12"/>
        <v>-76439.61</v>
      </c>
      <c r="H56" s="37">
        <f t="shared" si="12"/>
        <v>-35469</v>
      </c>
      <c r="I56" s="37">
        <f t="shared" si="12"/>
        <v>-10934.18</v>
      </c>
      <c r="J56" s="37">
        <f t="shared" si="12"/>
        <v>-39318.46</v>
      </c>
      <c r="K56" s="37">
        <f>SUM(B56:J56)</f>
        <v>-497912.06000000006</v>
      </c>
    </row>
    <row r="57" spans="1:11" ht="18.75" customHeight="1">
      <c r="A57" s="16" t="s">
        <v>84</v>
      </c>
      <c r="B57" s="37">
        <f t="shared" ref="B57:J57" si="13">B58+B59+B60+B61+B62+B63</f>
        <v>-52335</v>
      </c>
      <c r="C57" s="37">
        <f t="shared" si="13"/>
        <v>-78747</v>
      </c>
      <c r="D57" s="37">
        <f t="shared" si="13"/>
        <v>-88596</v>
      </c>
      <c r="E57" s="37">
        <f t="shared" si="13"/>
        <v>-42849</v>
      </c>
      <c r="F57" s="37">
        <f t="shared" si="13"/>
        <v>-68142</v>
      </c>
      <c r="G57" s="37">
        <f t="shared" si="13"/>
        <v>-76416</v>
      </c>
      <c r="H57" s="37">
        <f t="shared" si="13"/>
        <v>-35469</v>
      </c>
      <c r="I57" s="37">
        <f t="shared" si="13"/>
        <v>-8412</v>
      </c>
      <c r="J57" s="37">
        <f t="shared" si="13"/>
        <v>-36087</v>
      </c>
      <c r="K57" s="37">
        <f t="shared" ref="K57:K88" si="14">SUM(B57:J57)</f>
        <v>-487053</v>
      </c>
    </row>
    <row r="58" spans="1:11" ht="18.75" customHeight="1">
      <c r="A58" s="12" t="s">
        <v>85</v>
      </c>
      <c r="B58" s="37">
        <f>-ROUND(B9*$D$3,2)</f>
        <v>-52335</v>
      </c>
      <c r="C58" s="37">
        <f t="shared" ref="C58:J58" si="15">-ROUND(C9*$D$3,2)</f>
        <v>-78747</v>
      </c>
      <c r="D58" s="37">
        <f t="shared" si="15"/>
        <v>-88596</v>
      </c>
      <c r="E58" s="37">
        <f t="shared" si="15"/>
        <v>-42849</v>
      </c>
      <c r="F58" s="37">
        <f t="shared" si="15"/>
        <v>-68142</v>
      </c>
      <c r="G58" s="37">
        <f t="shared" si="15"/>
        <v>-76416</v>
      </c>
      <c r="H58" s="37">
        <f t="shared" si="15"/>
        <v>-35469</v>
      </c>
      <c r="I58" s="37">
        <f t="shared" si="15"/>
        <v>-8412</v>
      </c>
      <c r="J58" s="37">
        <f t="shared" si="15"/>
        <v>-36087</v>
      </c>
      <c r="K58" s="37">
        <f t="shared" si="14"/>
        <v>-487053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20">
        <f t="shared" si="16"/>
        <v>-202.91</v>
      </c>
      <c r="D64" s="20">
        <f t="shared" si="16"/>
        <v>-1091.3599999999999</v>
      </c>
      <c r="E64" s="20">
        <f t="shared" si="16"/>
        <v>-3406.89</v>
      </c>
      <c r="F64" s="20">
        <f t="shared" si="16"/>
        <v>-380.65</v>
      </c>
      <c r="G64" s="20">
        <f t="shared" si="16"/>
        <v>-23.61</v>
      </c>
      <c r="H64" s="20">
        <f t="shared" si="16"/>
        <v>0</v>
      </c>
      <c r="I64" s="20">
        <f t="shared" si="16"/>
        <v>-2522.1799999999998</v>
      </c>
      <c r="J64" s="20">
        <f t="shared" si="16"/>
        <v>-3231.46</v>
      </c>
      <c r="K64" s="37">
        <f t="shared" si="14"/>
        <v>-10859.059999999998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33">
        <f t="shared" si="14"/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37">
        <v>-1923.59</v>
      </c>
      <c r="F88" s="20">
        <v>0</v>
      </c>
      <c r="G88" s="20">
        <v>0</v>
      </c>
      <c r="H88" s="20">
        <v>0</v>
      </c>
      <c r="I88" s="37">
        <v>-732.35</v>
      </c>
      <c r="J88" s="37">
        <v>-3231.46</v>
      </c>
      <c r="K88" s="37">
        <f t="shared" si="14"/>
        <v>-5887.4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187216.11000000002</v>
      </c>
      <c r="C92" s="25">
        <f t="shared" si="18"/>
        <v>298150.51</v>
      </c>
      <c r="D92" s="25">
        <f t="shared" si="18"/>
        <v>401443.98</v>
      </c>
      <c r="E92" s="25">
        <f t="shared" si="18"/>
        <v>185501.98</v>
      </c>
      <c r="F92" s="25">
        <f t="shared" si="18"/>
        <v>362822.98</v>
      </c>
      <c r="G92" s="25">
        <f t="shared" si="18"/>
        <v>453351.57</v>
      </c>
      <c r="H92" s="25">
        <f t="shared" si="18"/>
        <v>178452.68</v>
      </c>
      <c r="I92" s="25">
        <f>+I93+I94</f>
        <v>47189.13</v>
      </c>
      <c r="J92" s="25">
        <f>+J93+J94</f>
        <v>141210.12999999998</v>
      </c>
      <c r="K92" s="50">
        <f t="shared" si="17"/>
        <v>2255339.0699999998</v>
      </c>
      <c r="L92" s="57"/>
    </row>
    <row r="93" spans="1:12" ht="18.75" customHeight="1">
      <c r="A93" s="16" t="s">
        <v>92</v>
      </c>
      <c r="B93" s="25">
        <f t="shared" ref="B93:J93" si="19">+B44+B57+B64+B89</f>
        <v>172193.42</v>
      </c>
      <c r="C93" s="25">
        <f t="shared" si="19"/>
        <v>278111.84000000003</v>
      </c>
      <c r="D93" s="25">
        <f t="shared" si="19"/>
        <v>381122.75</v>
      </c>
      <c r="E93" s="25">
        <f t="shared" si="19"/>
        <v>166600.03</v>
      </c>
      <c r="F93" s="25">
        <f t="shared" si="19"/>
        <v>344874.31</v>
      </c>
      <c r="G93" s="25">
        <f t="shared" si="19"/>
        <v>428310.24</v>
      </c>
      <c r="H93" s="25">
        <f t="shared" si="19"/>
        <v>162950.07999999999</v>
      </c>
      <c r="I93" s="25">
        <f t="shared" si="19"/>
        <v>47189.13</v>
      </c>
      <c r="J93" s="25">
        <f t="shared" si="19"/>
        <v>129607.74999999999</v>
      </c>
      <c r="K93" s="50">
        <f t="shared" si="17"/>
        <v>2110959.5499999998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2255339.0799999996</v>
      </c>
    </row>
    <row r="101" spans="1:11" ht="18.75" customHeight="1">
      <c r="A101" s="27" t="s">
        <v>80</v>
      </c>
      <c r="B101" s="28">
        <v>25985.72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25985.72</v>
      </c>
    </row>
    <row r="102" spans="1:11" ht="18.75" customHeight="1">
      <c r="A102" s="27" t="s">
        <v>81</v>
      </c>
      <c r="B102" s="28">
        <v>161230.39999999999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161230.39999999999</v>
      </c>
    </row>
    <row r="103" spans="1:11" ht="18.75" customHeight="1">
      <c r="A103" s="27" t="s">
        <v>82</v>
      </c>
      <c r="B103" s="42">
        <v>0</v>
      </c>
      <c r="C103" s="28">
        <f>+C92</f>
        <v>298150.51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298150.51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401443.98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401443.98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185501.98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185501.98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52982.16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52982.16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74176.149999999994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74176.149999999994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110905.51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110905.51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124759.16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124759.16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114894.07</v>
      </c>
      <c r="H110" s="42">
        <v>0</v>
      </c>
      <c r="I110" s="42">
        <v>0</v>
      </c>
      <c r="J110" s="42">
        <v>0</v>
      </c>
      <c r="K110" s="43">
        <f t="shared" si="21"/>
        <v>114894.07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16372.21</v>
      </c>
      <c r="H111" s="42">
        <v>0</v>
      </c>
      <c r="I111" s="42">
        <v>0</v>
      </c>
      <c r="J111" s="42">
        <v>0</v>
      </c>
      <c r="K111" s="43">
        <f t="shared" si="21"/>
        <v>16372.21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77342.009999999995</v>
      </c>
      <c r="H112" s="42">
        <v>0</v>
      </c>
      <c r="I112" s="42">
        <v>0</v>
      </c>
      <c r="J112" s="42">
        <v>0</v>
      </c>
      <c r="K112" s="43">
        <f t="shared" si="21"/>
        <v>77342.009999999995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61930.400000000001</v>
      </c>
      <c r="H113" s="42">
        <v>0</v>
      </c>
      <c r="I113" s="42">
        <v>0</v>
      </c>
      <c r="J113" s="42">
        <v>0</v>
      </c>
      <c r="K113" s="43">
        <f t="shared" si="21"/>
        <v>61930.400000000001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182812.89</v>
      </c>
      <c r="H114" s="42">
        <v>0</v>
      </c>
      <c r="I114" s="42">
        <v>0</v>
      </c>
      <c r="J114" s="42">
        <v>0</v>
      </c>
      <c r="K114" s="43">
        <f t="shared" si="21"/>
        <v>182812.89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45491.71</v>
      </c>
      <c r="I115" s="42">
        <v>0</v>
      </c>
      <c r="J115" s="42">
        <v>0</v>
      </c>
      <c r="K115" s="43">
        <f t="shared" si="21"/>
        <v>45491.71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132960.95999999999</v>
      </c>
      <c r="I116" s="42">
        <v>0</v>
      </c>
      <c r="J116" s="42">
        <v>0</v>
      </c>
      <c r="K116" s="43">
        <f t="shared" si="21"/>
        <v>132960.95999999999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47189.13</v>
      </c>
      <c r="J117" s="42">
        <v>0</v>
      </c>
      <c r="K117" s="43">
        <f t="shared" si="21"/>
        <v>47189.13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141210.13</v>
      </c>
      <c r="K118" s="46">
        <f t="shared" si="21"/>
        <v>141210.13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2014-01-02T16:54:21Z</dcterms:modified>
</cp:coreProperties>
</file>