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K58" s="1"/>
  <c r="I58"/>
  <c r="I57" s="1"/>
  <c r="J58"/>
  <c r="J57" s="1"/>
  <c r="K59"/>
  <c r="B64"/>
  <c r="C64"/>
  <c r="D64"/>
  <c r="E64"/>
  <c r="F64"/>
  <c r="G64"/>
  <c r="H64"/>
  <c r="I64"/>
  <c r="J64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J56"/>
  <c r="F56"/>
  <c r="D56"/>
  <c r="I56"/>
  <c r="G56"/>
  <c r="E56"/>
  <c r="C56"/>
  <c r="B56"/>
  <c r="J43"/>
  <c r="J93"/>
  <c r="J92" s="1"/>
  <c r="H43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H57"/>
  <c r="H56" s="1"/>
  <c r="C44" l="1"/>
  <c r="K57"/>
  <c r="B44"/>
  <c r="K45"/>
  <c r="H93"/>
  <c r="H92" s="1"/>
  <c r="K56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<sst xmlns="http://schemas.openxmlformats.org/spreadsheetml/2006/main" count="123" uniqueCount="123">
  <si>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</si>
  <si>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</si>
  <si>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</si>
  <si>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</si>
  <si>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</si>
  <si>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</si>
  <si>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</si>
  <si>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</si>
  <si>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</si>
  <si>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</si>
  <si>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</si>
  <si>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</si>
  <si>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</si>
  <si>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</si>
  <si>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</si>
  <si>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</si>
  <si>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</si>
  <si>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</si>
  <si>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</si>
  <si>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</si>
  <si>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</si>
  <si>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</si>
  <si>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</si>
  <si>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</si>
  <si>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</si>
  <si>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</si>
  <si>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</si>
  <si>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</si>
  <si>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</si>
  <si>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</si>
  <si>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</si>
  <si>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</si>
  <si>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</si>
  <si>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</si>
  <si>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</si>
  <si>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</si>
  <si>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</si>
  <si>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</si>
  <si>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</si>
  <si>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</si>
  <si>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</si>
  <si>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</si>
  <si>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</si>
  <si>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</si>
  <si>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</si>
  <si>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</si>
  <si>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</si>
  <si>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</si>
  <si>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</si>
  <si>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</si>
  <si>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</si>
  <si>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</si>
  <si>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</si>
  <si>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</si>
  <si>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</si>
  <si>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</si>
  <si>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</si>
  <si>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</si>
  <si>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</si>
  <si>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</si>
  <si>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</si>
  <si>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</si>
  <si>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</si>
  <si>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</si>
  <si>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</si>
  <si>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</si>
  <si>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</si>
  <si>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</si>
  <si>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</si>
  <si>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</si>
  <si>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</si>
  <si>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</si>
  <si>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</si>
  <si>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</si>
  <si>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</si>
  <si>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</si>
  <si>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</si>
  <si>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</si>
  <si>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</si>
  <si>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</si>
  <si>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</si>
  <si>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</si>
  <si>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</si>
  <si>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</si>
  <si>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</si>
  <si>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</si>
  <si>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</si>
  <si>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</si>
  <si>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</si>
  <si>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</si>
  <si>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</si>
  <si>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</si>
  <si>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</si>
  <si>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</si>
  <si>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</si>
  <si>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</si>
  <si>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</si>
  <si>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</si>
  <si>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</si>
  <si>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</si>
  <si>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</si>
  <si>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</si>
  <si>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</si>
  <si>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</si>
  <si>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</si>
  <si>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</si>
  <si>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</si>
  <si>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</si>
  <si>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</si>
  <si>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</si>
  <si>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</si>
  <si>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</si>
  <si>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</si>
  <si>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</si>
  <si>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</si>
  <si>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</si>
  <si>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</si>
  <si>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</si>
  <si>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</si>
  <si>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</si>
  <si>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</si>
  <si>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</si>
  <si>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22/12/13 - VENCIMENTO 30/12/13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</si>
</sst>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215214</v>
      </c>
      <c r="C7" s="9">
        <f t="shared" si="0"/>
        <v>262363</v>
      </c>
      <c r="D7" s="9">
        <f t="shared" si="0"/>
        <v>319140</v>
      </c>
      <c r="E7" s="9">
        <f t="shared" si="0"/>
        <v>173302</v>
      </c>
      <c r="F7" s="9">
        <f t="shared" si="0"/>
        <v>309821</v>
      </c>
      <c r="G7" s="9">
        <f t="shared" si="0"/>
        <v>446233</v>
      </c>
      <c r="H7" s="9">
        <f t="shared" si="0"/>
        <v>163716</v>
      </c>
      <c r="I7" s="9">
        <f t="shared" si="0"/>
        <v>34313</v>
      </c>
      <c r="J7" s="9">
        <f t="shared" si="0"/>
        <v>115087</v>
      </c>
      <c r="K7" s="9">
        <f t="shared" si="0"/>
        <v>2039189</v>
      </c>
      <c r="L7" s="55"/>
    </row>
    <row r="8" spans="1:13" ht="17.25" customHeight="1">
      <c r="A8" s="10" t="s">
        <v>31</v>
      </c>
      <c r="B8" s="11">
        <f>B9+B12</f>
        <v>126243</v>
      </c>
      <c r="C8" s="11">
        <f t="shared" ref="C8:J8" si="1">C9+C12</f>
        <v>160718</v>
      </c>
      <c r="D8" s="11">
        <f t="shared" si="1"/>
        <v>186617</v>
      </c>
      <c r="E8" s="11">
        <f t="shared" si="1"/>
        <v>103710</v>
      </c>
      <c r="F8" s="11">
        <f t="shared" si="1"/>
        <v>167957</v>
      </c>
      <c r="G8" s="11">
        <f t="shared" si="1"/>
        <v>237820</v>
      </c>
      <c r="H8" s="11">
        <f t="shared" si="1"/>
        <v>101516</v>
      </c>
      <c r="I8" s="11">
        <f t="shared" si="1"/>
        <v>19252</v>
      </c>
      <c r="J8" s="11">
        <f t="shared" si="1"/>
        <v>66712</v>
      </c>
      <c r="K8" s="11">
        <f>SUM(B8:J8)</f>
        <v>1170545</v>
      </c>
    </row>
    <row r="9" spans="1:13" ht="17.25" customHeight="1">
      <c r="A9" s="15" t="s">
        <v>17</v>
      </c>
      <c r="B9" s="13">
        <f>+B10+B11</f>
        <v>32692</v>
      </c>
      <c r="C9" s="13">
        <f t="shared" ref="C9:J9" si="2">+C10+C11</f>
        <v>45617</v>
      </c>
      <c r="D9" s="13">
        <f t="shared" si="2"/>
        <v>51025</v>
      </c>
      <c r="E9" s="13">
        <f t="shared" si="2"/>
        <v>26604</v>
      </c>
      <c r="F9" s="13">
        <f t="shared" si="2"/>
        <v>37386</v>
      </c>
      <c r="G9" s="13">
        <f t="shared" si="2"/>
        <v>40187</v>
      </c>
      <c r="H9" s="13">
        <f t="shared" si="2"/>
        <v>26976</v>
      </c>
      <c r="I9" s="13">
        <f t="shared" si="2"/>
        <v>6224</v>
      </c>
      <c r="J9" s="13">
        <f t="shared" si="2"/>
        <v>15929</v>
      </c>
      <c r="K9" s="11">
        <f>SUM(B9:J9)</f>
        <v>282640</v>
      </c>
    </row>
    <row r="10" spans="1:13" ht="17.25" customHeight="1">
      <c r="A10" s="31" t="s">
        <v>18</v>
      </c>
      <c r="B10" s="13">
        <v>32692</v>
      </c>
      <c r="C10" s="13">
        <v>45617</v>
      </c>
      <c r="D10" s="13">
        <v>51025</v>
      </c>
      <c r="E10" s="13">
        <v>26604</v>
      </c>
      <c r="F10" s="13">
        <v>37386</v>
      </c>
      <c r="G10" s="13">
        <v>40187</v>
      </c>
      <c r="H10" s="13">
        <v>26976</v>
      </c>
      <c r="I10" s="13">
        <v>6224</v>
      </c>
      <c r="J10" s="13">
        <v>15929</v>
      </c>
      <c r="K10" s="11">
        <f>SUM(B10:J10)</f>
        <v>282640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93551</v>
      </c>
      <c r="C12" s="17">
        <f t="shared" si="3"/>
        <v>115101</v>
      </c>
      <c r="D12" s="17">
        <f t="shared" si="3"/>
        <v>135592</v>
      </c>
      <c r="E12" s="17">
        <f t="shared" si="3"/>
        <v>77106</v>
      </c>
      <c r="F12" s="17">
        <f t="shared" si="3"/>
        <v>130571</v>
      </c>
      <c r="G12" s="17">
        <f t="shared" si="3"/>
        <v>197633</v>
      </c>
      <c r="H12" s="17">
        <f t="shared" si="3"/>
        <v>74540</v>
      </c>
      <c r="I12" s="17">
        <f t="shared" si="3"/>
        <v>13028</v>
      </c>
      <c r="J12" s="17">
        <f t="shared" si="3"/>
        <v>50783</v>
      </c>
      <c r="K12" s="11">
        <f t="shared" ref="K12:K23" si="4">SUM(B12:J12)</f>
        <v>887905</v>
      </c>
    </row>
    <row r="13" spans="1:13" ht="17.25" customHeight="1">
      <c r="A13" s="14" t="s">
        <v>20</v>
      </c>
      <c r="B13" s="13">
        <v>44791</v>
      </c>
      <c r="C13" s="13">
        <v>59894</v>
      </c>
      <c r="D13" s="13">
        <v>71342</v>
      </c>
      <c r="E13" s="13">
        <v>41159</v>
      </c>
      <c r="F13" s="13">
        <v>63883</v>
      </c>
      <c r="G13" s="13">
        <v>92215</v>
      </c>
      <c r="H13" s="13">
        <v>33631</v>
      </c>
      <c r="I13" s="13">
        <v>7311</v>
      </c>
      <c r="J13" s="13">
        <v>27006</v>
      </c>
      <c r="K13" s="11">
        <f t="shared" si="4"/>
        <v>441232</v>
      </c>
      <c r="L13" s="55"/>
      <c r="M13" s="56"/>
    </row>
    <row r="14" spans="1:13" ht="17.25" customHeight="1">
      <c r="A14" s="14" t="s">
        <v>21</v>
      </c>
      <c r="B14" s="13">
        <v>41030</v>
      </c>
      <c r="C14" s="13">
        <v>45700</v>
      </c>
      <c r="D14" s="13">
        <v>54204</v>
      </c>
      <c r="E14" s="13">
        <v>30015</v>
      </c>
      <c r="F14" s="13">
        <v>56915</v>
      </c>
      <c r="G14" s="13">
        <v>93744</v>
      </c>
      <c r="H14" s="13">
        <v>35677</v>
      </c>
      <c r="I14" s="13">
        <v>4634</v>
      </c>
      <c r="J14" s="13">
        <v>19895</v>
      </c>
      <c r="K14" s="11">
        <f t="shared" si="4"/>
        <v>381814</v>
      </c>
      <c r="L14" s="55"/>
    </row>
    <row r="15" spans="1:13" ht="17.25" customHeight="1">
      <c r="A15" s="14" t="s">
        <v>22</v>
      </c>
      <c r="B15" s="13">
        <v>7730</v>
      </c>
      <c r="C15" s="13">
        <v>9507</v>
      </c>
      <c r="D15" s="13">
        <v>10046</v>
      </c>
      <c r="E15" s="13">
        <v>5932</v>
      </c>
      <c r="F15" s="13">
        <v>9773</v>
      </c>
      <c r="G15" s="13">
        <v>11674</v>
      </c>
      <c r="H15" s="13">
        <v>5232</v>
      </c>
      <c r="I15" s="13">
        <v>1083</v>
      </c>
      <c r="J15" s="13">
        <v>3882</v>
      </c>
      <c r="K15" s="11">
        <f t="shared" si="4"/>
        <v>64859</v>
      </c>
    </row>
    <row r="16" spans="1:13" ht="17.25" customHeight="1">
      <c r="A16" s="16" t="s">
        <v>23</v>
      </c>
      <c r="B16" s="11">
        <f>+B17+B18+B19</f>
        <v>71510</v>
      </c>
      <c r="C16" s="11">
        <f t="shared" ref="C16:J16" si="5">+C17+C18+C19</f>
        <v>77873</v>
      </c>
      <c r="D16" s="11">
        <f t="shared" si="5"/>
        <v>99888</v>
      </c>
      <c r="E16" s="11">
        <f t="shared" si="5"/>
        <v>52832</v>
      </c>
      <c r="F16" s="11">
        <f t="shared" si="5"/>
        <v>116960</v>
      </c>
      <c r="G16" s="11">
        <f t="shared" si="5"/>
        <v>184014</v>
      </c>
      <c r="H16" s="11">
        <f t="shared" si="5"/>
        <v>51598</v>
      </c>
      <c r="I16" s="11">
        <f t="shared" si="5"/>
        <v>10604</v>
      </c>
      <c r="J16" s="11">
        <f t="shared" si="5"/>
        <v>34228</v>
      </c>
      <c r="K16" s="11">
        <f t="shared" si="4"/>
        <v>699507</v>
      </c>
    </row>
    <row r="17" spans="1:12" ht="17.25" customHeight="1">
      <c r="A17" s="12" t="s">
        <v>24</v>
      </c>
      <c r="B17" s="13">
        <v>43025</v>
      </c>
      <c r="C17" s="13">
        <v>50870</v>
      </c>
      <c r="D17" s="13">
        <v>65393</v>
      </c>
      <c r="E17" s="13">
        <v>34413</v>
      </c>
      <c r="F17" s="13">
        <v>70296</v>
      </c>
      <c r="G17" s="13">
        <v>100199</v>
      </c>
      <c r="H17" s="13">
        <v>30282</v>
      </c>
      <c r="I17" s="13">
        <v>7366</v>
      </c>
      <c r="J17" s="13">
        <v>21695</v>
      </c>
      <c r="K17" s="11">
        <f t="shared" si="4"/>
        <v>423539</v>
      </c>
      <c r="L17" s="55"/>
    </row>
    <row r="18" spans="1:12" ht="17.25" customHeight="1">
      <c r="A18" s="12" t="s">
        <v>25</v>
      </c>
      <c r="B18" s="13">
        <v>24030</v>
      </c>
      <c r="C18" s="13">
        <v>22270</v>
      </c>
      <c r="D18" s="13">
        <v>29095</v>
      </c>
      <c r="E18" s="13">
        <v>15575</v>
      </c>
      <c r="F18" s="13">
        <v>40260</v>
      </c>
      <c r="G18" s="13">
        <v>75046</v>
      </c>
      <c r="H18" s="13">
        <v>18798</v>
      </c>
      <c r="I18" s="13">
        <v>2699</v>
      </c>
      <c r="J18" s="13">
        <v>10510</v>
      </c>
      <c r="K18" s="11">
        <f t="shared" si="4"/>
        <v>238283</v>
      </c>
      <c r="L18" s="55"/>
    </row>
    <row r="19" spans="1:12" ht="17.25" customHeight="1">
      <c r="A19" s="12" t="s">
        <v>26</v>
      </c>
      <c r="B19" s="13">
        <v>4455</v>
      </c>
      <c r="C19" s="13">
        <v>4733</v>
      </c>
      <c r="D19" s="13">
        <v>5400</v>
      </c>
      <c r="E19" s="13">
        <v>2844</v>
      </c>
      <c r="F19" s="13">
        <v>6404</v>
      </c>
      <c r="G19" s="13">
        <v>8769</v>
      </c>
      <c r="H19" s="13">
        <v>2518</v>
      </c>
      <c r="I19" s="13">
        <v>539</v>
      </c>
      <c r="J19" s="13">
        <v>2023</v>
      </c>
      <c r="K19" s="11">
        <f t="shared" si="4"/>
        <v>37685</v>
      </c>
    </row>
    <row r="20" spans="1:12" ht="17.25" customHeight="1">
      <c r="A20" s="16" t="s">
        <v>27</v>
      </c>
      <c r="B20" s="13">
        <v>17461</v>
      </c>
      <c r="C20" s="13">
        <v>23772</v>
      </c>
      <c r="D20" s="13">
        <v>32635</v>
      </c>
      <c r="E20" s="13">
        <v>16760</v>
      </c>
      <c r="F20" s="13">
        <v>24904</v>
      </c>
      <c r="G20" s="13">
        <v>24399</v>
      </c>
      <c r="H20" s="13">
        <v>10004</v>
      </c>
      <c r="I20" s="13">
        <v>4457</v>
      </c>
      <c r="J20" s="13">
        <v>14147</v>
      </c>
      <c r="K20" s="11">
        <f t="shared" si="4"/>
        <v>168539</v>
      </c>
    </row>
    <row r="21" spans="1:12" ht="17.25" customHeight="1">
      <c r="A21" s="12" t="s">
        <v>28</v>
      </c>
      <c r="B21" s="13">
        <v>11175</v>
      </c>
      <c r="C21" s="13">
        <v>15214</v>
      </c>
      <c r="D21" s="13">
        <v>20886</v>
      </c>
      <c r="E21" s="13">
        <v>10726</v>
      </c>
      <c r="F21" s="13">
        <v>15939</v>
      </c>
      <c r="G21" s="13">
        <v>15615</v>
      </c>
      <c r="H21" s="13">
        <v>6403</v>
      </c>
      <c r="I21" s="13">
        <v>2852</v>
      </c>
      <c r="J21" s="13">
        <v>9054</v>
      </c>
      <c r="K21" s="11">
        <f t="shared" si="4"/>
        <v>107864</v>
      </c>
      <c r="L21" s="55"/>
    </row>
    <row r="22" spans="1:12" ht="17.25" customHeight="1">
      <c r="A22" s="12" t="s">
        <v>29</v>
      </c>
      <c r="B22" s="13">
        <v>6286</v>
      </c>
      <c r="C22" s="13">
        <v>8558</v>
      </c>
      <c r="D22" s="13">
        <v>11749</v>
      </c>
      <c r="E22" s="13">
        <v>6034</v>
      </c>
      <c r="F22" s="13">
        <v>8965</v>
      </c>
      <c r="G22" s="13">
        <v>8784</v>
      </c>
      <c r="H22" s="13">
        <v>3601</v>
      </c>
      <c r="I22" s="13">
        <v>1605</v>
      </c>
      <c r="J22" s="13">
        <v>5093</v>
      </c>
      <c r="K22" s="11">
        <f t="shared" si="4"/>
        <v>60675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598</v>
      </c>
      <c r="I23" s="11">
        <v>0</v>
      </c>
      <c r="J23" s="11">
        <v>0</v>
      </c>
      <c r="K23" s="11">
        <f t="shared" si="4"/>
        <v>598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24721.45</v>
      </c>
      <c r="I31" s="20">
        <v>0</v>
      </c>
      <c r="J31" s="20">
        <v>0</v>
      </c>
      <c r="K31" s="24">
        <f>SUM(B31:J31)</f>
        <v>24721.45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503752.16</v>
      </c>
      <c r="C43" s="23">
        <f t="shared" ref="C43:H43" si="8">+C44+C52</f>
        <v>699596.7</v>
      </c>
      <c r="D43" s="23">
        <f t="shared" si="8"/>
        <v>959422.59</v>
      </c>
      <c r="E43" s="23">
        <f t="shared" si="8"/>
        <v>448690.91000000003</v>
      </c>
      <c r="F43" s="23">
        <f t="shared" si="8"/>
        <v>763873.71000000008</v>
      </c>
      <c r="G43" s="23">
        <f t="shared" si="8"/>
        <v>949234.5</v>
      </c>
      <c r="H43" s="23">
        <f t="shared" si="8"/>
        <v>429016.81</v>
      </c>
      <c r="I43" s="23">
        <f>+I44+I52</f>
        <v>144646.45000000001</v>
      </c>
      <c r="J43" s="23">
        <f>+J44+J52</f>
        <v>299262.34000000003</v>
      </c>
      <c r="K43" s="23">
        <f>SUM(B43:J43)</f>
        <v>5197496.17</v>
      </c>
    </row>
    <row r="44" spans="1:11" ht="17.25" customHeight="1">
      <c r="A44" s="16" t="s">
        <v>49</v>
      </c>
      <c r="B44" s="24">
        <f>SUM(B45:B51)</f>
        <v>488729.47</v>
      </c>
      <c r="C44" s="24">
        <f t="shared" ref="C44:H44" si="9">SUM(C45:C51)</f>
        <v>679558.02999999991</v>
      </c>
      <c r="D44" s="24">
        <f t="shared" si="9"/>
        <v>939101.36</v>
      </c>
      <c r="E44" s="24">
        <f t="shared" si="9"/>
        <v>429788.96</v>
      </c>
      <c r="F44" s="24">
        <f t="shared" si="9"/>
        <v>745925.04</v>
      </c>
      <c r="G44" s="24">
        <f t="shared" si="9"/>
        <v>924193.17</v>
      </c>
      <c r="H44" s="24">
        <f t="shared" si="9"/>
        <v>413514.21</v>
      </c>
      <c r="I44" s="24">
        <f>SUM(I45:I51)</f>
        <v>144646.45000000001</v>
      </c>
      <c r="J44" s="24">
        <f>SUM(J45:J51)</f>
        <v>287659.96000000002</v>
      </c>
      <c r="K44" s="24">
        <f t="shared" ref="K44:K52" si="10">SUM(B44:J44)</f>
        <v>5053116.6500000004</v>
      </c>
    </row>
    <row r="45" spans="1:11" ht="17.25" customHeight="1">
      <c r="A45" s="36" t="s">
        <v>50</v>
      </c>
      <c r="B45" s="24">
        <f t="shared" ref="B45:H45" si="11">ROUND(B26*B7,2)</f>
        <v>488729.47</v>
      </c>
      <c r="C45" s="24">
        <f t="shared" si="11"/>
        <v>678050.94</v>
      </c>
      <c r="D45" s="24">
        <f t="shared" si="11"/>
        <v>939101.36</v>
      </c>
      <c r="E45" s="24">
        <f t="shared" si="11"/>
        <v>429788.96</v>
      </c>
      <c r="F45" s="24">
        <f t="shared" si="11"/>
        <v>745925.04</v>
      </c>
      <c r="G45" s="24">
        <f t="shared" si="11"/>
        <v>924193.17</v>
      </c>
      <c r="H45" s="24">
        <f t="shared" si="11"/>
        <v>388792.76</v>
      </c>
      <c r="I45" s="24">
        <f>ROUND(I26*I7,2)</f>
        <v>144646.45000000001</v>
      </c>
      <c r="J45" s="24">
        <f>ROUND(J26*J7,2)</f>
        <v>287659.96000000002</v>
      </c>
      <c r="K45" s="24">
        <f t="shared" si="10"/>
        <v>5026888.1100000003</v>
      </c>
    </row>
    <row r="46" spans="1:11" ht="17.25" customHeight="1">
      <c r="A46" s="36" t="s">
        <v>51</v>
      </c>
      <c r="B46" s="20">
        <v>0</v>
      </c>
      <c r="C46" s="24">
        <f>ROUND(C27*C7,2)</f>
        <v>1507.09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1507.09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24721.45</v>
      </c>
      <c r="I49" s="33">
        <f>+I31</f>
        <v>0</v>
      </c>
      <c r="J49" s="33">
        <f>+J31</f>
        <v>0</v>
      </c>
      <c r="K49" s="24">
        <f t="shared" si="10"/>
        <v>24721.45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15502.6</v>
      </c>
      <c r="I52" s="20">
        <v>0</v>
      </c>
      <c r="J52" s="38">
        <v>11602.38</v>
      </c>
      <c r="K52" s="38">
        <f t="shared" si="10"/>
        <v>144379.51999999999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-98076</v>
      </c>
      <c r="C56" s="37">
        <f t="shared" si="12"/>
        <v>-137053.91</v>
      </c>
      <c r="D56" s="37">
        <f t="shared" si="12"/>
        <v>-154166.35999999999</v>
      </c>
      <c r="E56" s="37">
        <f t="shared" si="12"/>
        <v>-85019.43</v>
      </c>
      <c r="F56" s="37">
        <f t="shared" si="12"/>
        <v>-112538.65</v>
      </c>
      <c r="G56" s="37">
        <f t="shared" si="12"/>
        <v>-120584.61</v>
      </c>
      <c r="H56" s="37">
        <f t="shared" si="12"/>
        <v>-80928</v>
      </c>
      <c r="I56" s="37">
        <f t="shared" si="12"/>
        <v>-22284.38</v>
      </c>
      <c r="J56" s="37">
        <f t="shared" si="12"/>
        <v>-53143.8</v>
      </c>
      <c r="K56" s="37">
        <f>SUM(B56:J56)</f>
        <v>-863795.14</v>
      </c>
    </row>
    <row r="57" spans="1:11" ht="18.75" customHeight="1">
      <c r="A57" s="16" t="s">
        <v>84</v>
      </c>
      <c r="B57" s="37">
        <f t="shared" ref="B57:J57" si="13">B58+B59+B60+B61+B62+B63</f>
        <v>-98076</v>
      </c>
      <c r="C57" s="37">
        <f t="shared" si="13"/>
        <v>-136851</v>
      </c>
      <c r="D57" s="37">
        <f t="shared" si="13"/>
        <v>-153075</v>
      </c>
      <c r="E57" s="37">
        <f t="shared" si="13"/>
        <v>-79812</v>
      </c>
      <c r="F57" s="37">
        <f t="shared" si="13"/>
        <v>-112158</v>
      </c>
      <c r="G57" s="37">
        <f t="shared" si="13"/>
        <v>-120561</v>
      </c>
      <c r="H57" s="37">
        <f t="shared" si="13"/>
        <v>-80928</v>
      </c>
      <c r="I57" s="37">
        <f t="shared" si="13"/>
        <v>-18672</v>
      </c>
      <c r="J57" s="37">
        <f t="shared" si="13"/>
        <v>-47787</v>
      </c>
      <c r="K57" s="37">
        <f t="shared" ref="K57:K86" si="14">SUM(B57:J57)</f>
        <v>-847920</v>
      </c>
    </row>
    <row r="58" spans="1:11" ht="18.75" customHeight="1">
      <c r="A58" s="12" t="s">
        <v>85</v>
      </c>
      <c r="B58" s="37">
        <f>-ROUND(B9*$D$3,2)</f>
        <v>-98076</v>
      </c>
      <c r="C58" s="37">
        <f t="shared" ref="C58:J58" si="15">-ROUND(C9*$D$3,2)</f>
        <v>-136851</v>
      </c>
      <c r="D58" s="37">
        <f t="shared" si="15"/>
        <v>-153075</v>
      </c>
      <c r="E58" s="37">
        <f t="shared" si="15"/>
        <v>-79812</v>
      </c>
      <c r="F58" s="37">
        <f t="shared" si="15"/>
        <v>-112158</v>
      </c>
      <c r="G58" s="37">
        <f t="shared" si="15"/>
        <v>-120561</v>
      </c>
      <c r="H58" s="37">
        <f t="shared" si="15"/>
        <v>-80928</v>
      </c>
      <c r="I58" s="37">
        <f t="shared" si="15"/>
        <v>-18672</v>
      </c>
      <c r="J58" s="37">
        <f t="shared" si="15"/>
        <v>-47787</v>
      </c>
      <c r="K58" s="37">
        <f t="shared" si="14"/>
        <v>-847920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0</v>
      </c>
      <c r="C64" s="20">
        <f t="shared" si="16"/>
        <v>-202.91</v>
      </c>
      <c r="D64" s="20">
        <f t="shared" si="16"/>
        <v>-1091.3599999999999</v>
      </c>
      <c r="E64" s="20">
        <f t="shared" si="16"/>
        <v>-5207.43</v>
      </c>
      <c r="F64" s="20">
        <f t="shared" si="16"/>
        <v>-380.65</v>
      </c>
      <c r="G64" s="20">
        <f t="shared" si="16"/>
        <v>-23.61</v>
      </c>
      <c r="H64" s="20">
        <f t="shared" si="16"/>
        <v>0</v>
      </c>
      <c r="I64" s="20">
        <f t="shared" si="16"/>
        <v>-3612.38</v>
      </c>
      <c r="J64" s="20">
        <f t="shared" si="16"/>
        <v>-5356.8</v>
      </c>
      <c r="K64" s="37">
        <f t="shared" si="14"/>
        <v>-15875.14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20">
        <v>-3724.13</v>
      </c>
      <c r="F88" s="20">
        <v>0</v>
      </c>
      <c r="G88" s="20">
        <v>0</v>
      </c>
      <c r="H88" s="20">
        <v>0</v>
      </c>
      <c r="I88" s="50">
        <v>-1822.55</v>
      </c>
      <c r="J88" s="50">
        <v>-5356.8</v>
      </c>
      <c r="K88" s="50">
        <f t="shared" ref="K88:K95" si="17">SUM(B88:J88)</f>
        <v>-10903.48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405676.16</v>
      </c>
      <c r="C92" s="25">
        <f t="shared" si="18"/>
        <v>562542.78999999992</v>
      </c>
      <c r="D92" s="25">
        <f t="shared" si="18"/>
        <v>805256.23</v>
      </c>
      <c r="E92" s="25">
        <f t="shared" si="18"/>
        <v>363671.48000000004</v>
      </c>
      <c r="F92" s="25">
        <f t="shared" si="18"/>
        <v>651335.06000000006</v>
      </c>
      <c r="G92" s="25">
        <f t="shared" si="18"/>
        <v>828649.89</v>
      </c>
      <c r="H92" s="25">
        <f t="shared" si="18"/>
        <v>348088.81</v>
      </c>
      <c r="I92" s="25">
        <f>+I93+I94</f>
        <v>122362.07</v>
      </c>
      <c r="J92" s="25">
        <f>+J93+J94</f>
        <v>246118.54000000004</v>
      </c>
      <c r="K92" s="50">
        <f t="shared" si="17"/>
        <v>4333701.03</v>
      </c>
      <c r="L92" s="57"/>
    </row>
    <row r="93" spans="1:12" ht="18.75" customHeight="1">
      <c r="A93" s="16" t="s">
        <v>92</v>
      </c>
      <c r="B93" s="25">
        <f t="shared" ref="B93:J93" si="19">+B44+B57+B64+B89</f>
        <v>390653.47</v>
      </c>
      <c r="C93" s="25">
        <f t="shared" si="19"/>
        <v>542504.11999999988</v>
      </c>
      <c r="D93" s="25">
        <f t="shared" si="19"/>
        <v>784935</v>
      </c>
      <c r="E93" s="25">
        <f t="shared" si="19"/>
        <v>344769.53</v>
      </c>
      <c r="F93" s="25">
        <f t="shared" si="19"/>
        <v>633386.39</v>
      </c>
      <c r="G93" s="25">
        <f t="shared" si="19"/>
        <v>803608.56</v>
      </c>
      <c r="H93" s="25">
        <f t="shared" si="19"/>
        <v>332586.21000000002</v>
      </c>
      <c r="I93" s="25">
        <f t="shared" si="19"/>
        <v>122362.07</v>
      </c>
      <c r="J93" s="25">
        <f t="shared" si="19"/>
        <v>234516.16000000003</v>
      </c>
      <c r="K93" s="50">
        <f t="shared" si="17"/>
        <v>4189321.51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15022.69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15502.6</v>
      </c>
      <c r="I94" s="20">
        <f t="shared" si="20"/>
        <v>0</v>
      </c>
      <c r="J94" s="25">
        <f t="shared" si="20"/>
        <v>11602.38</v>
      </c>
      <c r="K94" s="50">
        <f t="shared" si="17"/>
        <v>144379.51999999999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4333701.0299999993</v>
      </c>
    </row>
    <row r="101" spans="1:11" ht="18.75" customHeight="1">
      <c r="A101" s="27" t="s">
        <v>80</v>
      </c>
      <c r="B101" s="28">
        <v>49516.52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49516.52</v>
      </c>
    </row>
    <row r="102" spans="1:11" ht="18.75" customHeight="1">
      <c r="A102" s="27" t="s">
        <v>81</v>
      </c>
      <c r="B102" s="28">
        <v>356159.64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356159.64</v>
      </c>
    </row>
    <row r="103" spans="1:11" ht="18.75" customHeight="1">
      <c r="A103" s="27" t="s">
        <v>82</v>
      </c>
      <c r="B103" s="42">
        <v>0</v>
      </c>
      <c r="C103" s="28">
        <f>+C92</f>
        <v>562542.78999999992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562542.78999999992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805256.23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805256.23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363671.48000000004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363671.48000000004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81769.990000000005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81769.990000000005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111314.44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111314.44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149194.15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149194.15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309056.48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309056.48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230215.59</v>
      </c>
      <c r="H110" s="42">
        <v>0</v>
      </c>
      <c r="I110" s="42">
        <v>0</v>
      </c>
      <c r="J110" s="42">
        <v>0</v>
      </c>
      <c r="K110" s="43">
        <f t="shared" si="21"/>
        <v>230215.59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23878.17</v>
      </c>
      <c r="H111" s="42">
        <v>0</v>
      </c>
      <c r="I111" s="42">
        <v>0</v>
      </c>
      <c r="J111" s="42">
        <v>0</v>
      </c>
      <c r="K111" s="43">
        <f t="shared" si="21"/>
        <v>23878.17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137843.78</v>
      </c>
      <c r="H112" s="42">
        <v>0</v>
      </c>
      <c r="I112" s="42">
        <v>0</v>
      </c>
      <c r="J112" s="42">
        <v>0</v>
      </c>
      <c r="K112" s="43">
        <f t="shared" si="21"/>
        <v>137843.78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112928.95</v>
      </c>
      <c r="H113" s="42">
        <v>0</v>
      </c>
      <c r="I113" s="42">
        <v>0</v>
      </c>
      <c r="J113" s="42">
        <v>0</v>
      </c>
      <c r="K113" s="43">
        <f t="shared" si="21"/>
        <v>112928.95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323783.40000000002</v>
      </c>
      <c r="H114" s="42">
        <v>0</v>
      </c>
      <c r="I114" s="42">
        <v>0</v>
      </c>
      <c r="J114" s="42">
        <v>0</v>
      </c>
      <c r="K114" s="43">
        <f t="shared" si="21"/>
        <v>323783.40000000002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129576.25</v>
      </c>
      <c r="I115" s="42">
        <v>0</v>
      </c>
      <c r="J115" s="42">
        <v>0</v>
      </c>
      <c r="K115" s="43">
        <f t="shared" si="21"/>
        <v>129576.25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218512.56</v>
      </c>
      <c r="I116" s="42">
        <v>0</v>
      </c>
      <c r="J116" s="42">
        <v>0</v>
      </c>
      <c r="K116" s="43">
        <f t="shared" si="21"/>
        <v>218512.56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122362.07</v>
      </c>
      <c r="J117" s="42">
        <v>0</v>
      </c>
      <c r="K117" s="43">
        <f t="shared" si="21"/>
        <v>122362.07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246118.54</v>
      </c>
      <c r="K118" s="46">
        <f t="shared" si="21"/>
        <v>246118.54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2013-12-30T13:25:38Z</dcterms:modified>
</cp:coreProperties>
</file>