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K16" s="1"/>
  <c r="I16"/>
  <c r="J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B64"/>
  <c r="C64"/>
  <c r="D64"/>
  <c r="E64"/>
  <c r="F64"/>
  <c r="G64"/>
  <c r="H64"/>
  <c r="I64"/>
  <c r="J64"/>
  <c r="K64" s="1"/>
  <c r="K65"/>
  <c r="K66"/>
  <c r="K67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I56" l="1"/>
  <c r="G56"/>
  <c r="E56"/>
  <c r="C56"/>
  <c r="H56"/>
  <c r="F56"/>
  <c r="D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C44" l="1"/>
  <c r="K56"/>
  <c r="B44"/>
  <c r="K45"/>
  <c r="K57"/>
  <c r="J93"/>
  <c r="J92" s="1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<sst xmlns="http://schemas.openxmlformats.org/spreadsheetml/2006/main" count="123" uniqueCount="123">
  <si>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</si>
  <si>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</si>
  <si>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</si>
  <si>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</si>
  <si>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</si>
  <si>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</si>
  <si>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</si>
  <si>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</si>
  <si>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</si>
  <si>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</si>
  <si>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</si>
  <si>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</si>
  <si>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</si>
  <si>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</si>
  <si>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</si>
  <si>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</si>
  <si>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</si>
  <si>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</si>
  <si>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</si>
  <si>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</si>
  <si>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</si>
  <si>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</si>
  <si>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</si>
  <si>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</si>
  <si>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</si>
  <si>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</si>
  <si>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</si>
  <si>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</si>
  <si>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</si>
  <si>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</si>
  <si>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</si>
  <si>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</si>
  <si>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</si>
  <si>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</si>
  <si>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</si>
  <si>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</si>
  <si>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</si>
  <si>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</si>
  <si>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</si>
  <si>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</si>
  <si>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</si>
  <si>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</si>
  <si>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</si>
  <si>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</si>
  <si>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</si>
  <si>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</si>
  <si>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</si>
  <si>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</si>
  <si>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</si>
  <si>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</si>
  <si>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</si>
  <si>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</si>
  <si>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</si>
  <si>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</si>
  <si>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</si>
  <si>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</si>
  <si>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</si>
  <si>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</si>
  <si>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</si>
  <si>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</si>
  <si>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</si>
  <si>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</si>
  <si>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</si>
  <si>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</si>
  <si>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</si>
  <si>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</si>
  <si>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</si>
  <si>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</si>
  <si>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</si>
  <si>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</si>
  <si>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</si>
  <si>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</si>
  <si>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</si>
  <si>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</si>
  <si>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</si>
  <si>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</si>
  <si>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</si>
  <si>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</si>
  <si>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</si>
  <si>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</si>
  <si>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</si>
  <si>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</si>
  <si>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</si>
  <si>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</si>
  <si>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</si>
  <si>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</si>
  <si>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</si>
  <si>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</si>
  <si>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</si>
  <si>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</si>
  <si>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</si>
  <si>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</si>
  <si>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</si>
  <si>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</si>
  <si>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</si>
  <si>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</si>
  <si>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</si>
  <si>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</si>
  <si>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</si>
  <si>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</si>
  <si>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</si>
  <si>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</si>
  <si>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</si>
  <si>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</si>
  <si>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</si>
  <si>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</si>
  <si>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</si>
  <si>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</si>
  <si>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</si>
  <si>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</si>
  <si>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</si>
  <si>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</si>
  <si>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</si>
  <si>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</si>
  <si>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</si>
  <si>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</si>
  <si>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</si>
  <si>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</si>
  <si>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</si>
  <si>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</si>
  <si>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</si>
  <si>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</si>
  <si>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21/12/13 - VENCIMENTO 30/12/13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</si>
</sst>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374418</v>
      </c>
      <c r="C7" s="9">
        <f t="shared" si="0"/>
        <v>476117</v>
      </c>
      <c r="D7" s="9">
        <f t="shared" si="0"/>
        <v>562903</v>
      </c>
      <c r="E7" s="9">
        <f t="shared" si="0"/>
        <v>304673</v>
      </c>
      <c r="F7" s="9">
        <f t="shared" si="0"/>
        <v>482888</v>
      </c>
      <c r="G7" s="9">
        <f t="shared" si="0"/>
        <v>710877</v>
      </c>
      <c r="H7" s="9">
        <f t="shared" si="0"/>
        <v>280368</v>
      </c>
      <c r="I7" s="9">
        <f t="shared" si="0"/>
        <v>67216</v>
      </c>
      <c r="J7" s="9">
        <f t="shared" si="0"/>
        <v>185344</v>
      </c>
      <c r="K7" s="9">
        <f t="shared" si="0"/>
        <v>3444804</v>
      </c>
      <c r="L7" s="55"/>
    </row>
    <row r="8" spans="1:13" ht="17.25" customHeight="1">
      <c r="A8" s="10" t="s">
        <v>31</v>
      </c>
      <c r="B8" s="11">
        <f>B9+B12</f>
        <v>227984</v>
      </c>
      <c r="C8" s="11">
        <f t="shared" ref="C8:J8" si="1">C9+C12</f>
        <v>299956</v>
      </c>
      <c r="D8" s="11">
        <f t="shared" si="1"/>
        <v>341227</v>
      </c>
      <c r="E8" s="11">
        <f t="shared" si="1"/>
        <v>185694</v>
      </c>
      <c r="F8" s="11">
        <f t="shared" si="1"/>
        <v>273817</v>
      </c>
      <c r="G8" s="11">
        <f t="shared" si="1"/>
        <v>389281</v>
      </c>
      <c r="H8" s="11">
        <f t="shared" si="1"/>
        <v>178375</v>
      </c>
      <c r="I8" s="11">
        <f t="shared" si="1"/>
        <v>38921</v>
      </c>
      <c r="J8" s="11">
        <f t="shared" si="1"/>
        <v>109363</v>
      </c>
      <c r="K8" s="11">
        <f>SUM(B8:J8)</f>
        <v>2044618</v>
      </c>
    </row>
    <row r="9" spans="1:13" ht="17.25" customHeight="1">
      <c r="A9" s="15" t="s">
        <v>17</v>
      </c>
      <c r="B9" s="13">
        <f>+B10+B11</f>
        <v>51813</v>
      </c>
      <c r="C9" s="13">
        <f t="shared" ref="C9:J9" si="2">+C10+C11</f>
        <v>73458</v>
      </c>
      <c r="D9" s="13">
        <f t="shared" si="2"/>
        <v>80554</v>
      </c>
      <c r="E9" s="13">
        <f t="shared" si="2"/>
        <v>43026</v>
      </c>
      <c r="F9" s="13">
        <f t="shared" si="2"/>
        <v>51396</v>
      </c>
      <c r="G9" s="13">
        <f t="shared" si="2"/>
        <v>56956</v>
      </c>
      <c r="H9" s="13">
        <f t="shared" si="2"/>
        <v>43490</v>
      </c>
      <c r="I9" s="13">
        <f t="shared" si="2"/>
        <v>11147</v>
      </c>
      <c r="J9" s="13">
        <f t="shared" si="2"/>
        <v>22500</v>
      </c>
      <c r="K9" s="11">
        <f>SUM(B9:J9)</f>
        <v>434340</v>
      </c>
    </row>
    <row r="10" spans="1:13" ht="17.25" customHeight="1">
      <c r="A10" s="31" t="s">
        <v>18</v>
      </c>
      <c r="B10" s="13">
        <v>51813</v>
      </c>
      <c r="C10" s="13">
        <v>73458</v>
      </c>
      <c r="D10" s="13">
        <v>80554</v>
      </c>
      <c r="E10" s="13">
        <v>43026</v>
      </c>
      <c r="F10" s="13">
        <v>51396</v>
      </c>
      <c r="G10" s="13">
        <v>56956</v>
      </c>
      <c r="H10" s="13">
        <v>43490</v>
      </c>
      <c r="I10" s="13">
        <v>11147</v>
      </c>
      <c r="J10" s="13">
        <v>22500</v>
      </c>
      <c r="K10" s="11">
        <f>SUM(B10:J10)</f>
        <v>434340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176171</v>
      </c>
      <c r="C12" s="17">
        <f t="shared" si="3"/>
        <v>226498</v>
      </c>
      <c r="D12" s="17">
        <f t="shared" si="3"/>
        <v>260673</v>
      </c>
      <c r="E12" s="17">
        <f t="shared" si="3"/>
        <v>142668</v>
      </c>
      <c r="F12" s="17">
        <f t="shared" si="3"/>
        <v>222421</v>
      </c>
      <c r="G12" s="17">
        <f t="shared" si="3"/>
        <v>332325</v>
      </c>
      <c r="H12" s="17">
        <f t="shared" si="3"/>
        <v>134885</v>
      </c>
      <c r="I12" s="17">
        <f t="shared" si="3"/>
        <v>27774</v>
      </c>
      <c r="J12" s="17">
        <f t="shared" si="3"/>
        <v>86863</v>
      </c>
      <c r="K12" s="11">
        <f t="shared" ref="K12:K23" si="4">SUM(B12:J12)</f>
        <v>1610278</v>
      </c>
    </row>
    <row r="13" spans="1:13" ht="17.25" customHeight="1">
      <c r="A13" s="14" t="s">
        <v>20</v>
      </c>
      <c r="B13" s="13">
        <v>87243</v>
      </c>
      <c r="C13" s="13">
        <v>122380</v>
      </c>
      <c r="D13" s="13">
        <v>144389</v>
      </c>
      <c r="E13" s="13">
        <v>78409</v>
      </c>
      <c r="F13" s="13">
        <v>115799</v>
      </c>
      <c r="G13" s="13">
        <v>164581</v>
      </c>
      <c r="H13" s="13">
        <v>65933</v>
      </c>
      <c r="I13" s="13">
        <v>16308</v>
      </c>
      <c r="J13" s="13">
        <v>48093</v>
      </c>
      <c r="K13" s="11">
        <f t="shared" si="4"/>
        <v>843135</v>
      </c>
      <c r="L13" s="55"/>
      <c r="M13" s="56"/>
    </row>
    <row r="14" spans="1:13" ht="17.25" customHeight="1">
      <c r="A14" s="14" t="s">
        <v>21</v>
      </c>
      <c r="B14" s="13">
        <v>74158</v>
      </c>
      <c r="C14" s="13">
        <v>85034</v>
      </c>
      <c r="D14" s="13">
        <v>96595</v>
      </c>
      <c r="E14" s="13">
        <v>53624</v>
      </c>
      <c r="F14" s="13">
        <v>90230</v>
      </c>
      <c r="G14" s="13">
        <v>147705</v>
      </c>
      <c r="H14" s="13">
        <v>59296</v>
      </c>
      <c r="I14" s="13">
        <v>9094</v>
      </c>
      <c r="J14" s="13">
        <v>32067</v>
      </c>
      <c r="K14" s="11">
        <f t="shared" si="4"/>
        <v>647803</v>
      </c>
      <c r="L14" s="55"/>
    </row>
    <row r="15" spans="1:13" ht="17.25" customHeight="1">
      <c r="A15" s="14" t="s">
        <v>22</v>
      </c>
      <c r="B15" s="13">
        <v>14770</v>
      </c>
      <c r="C15" s="13">
        <v>19084</v>
      </c>
      <c r="D15" s="13">
        <v>19689</v>
      </c>
      <c r="E15" s="13">
        <v>10635</v>
      </c>
      <c r="F15" s="13">
        <v>16392</v>
      </c>
      <c r="G15" s="13">
        <v>20039</v>
      </c>
      <c r="H15" s="13">
        <v>9656</v>
      </c>
      <c r="I15" s="13">
        <v>2372</v>
      </c>
      <c r="J15" s="13">
        <v>6703</v>
      </c>
      <c r="K15" s="11">
        <f t="shared" si="4"/>
        <v>119340</v>
      </c>
    </row>
    <row r="16" spans="1:13" ht="17.25" customHeight="1">
      <c r="A16" s="16" t="s">
        <v>23</v>
      </c>
      <c r="B16" s="11">
        <f>+B17+B18+B19</f>
        <v>119141</v>
      </c>
      <c r="C16" s="11">
        <f t="shared" ref="C16:J16" si="5">+C17+C18+C19</f>
        <v>136278</v>
      </c>
      <c r="D16" s="11">
        <f t="shared" si="5"/>
        <v>169926</v>
      </c>
      <c r="E16" s="11">
        <f t="shared" si="5"/>
        <v>92715</v>
      </c>
      <c r="F16" s="11">
        <f t="shared" si="5"/>
        <v>173186</v>
      </c>
      <c r="G16" s="11">
        <f t="shared" si="5"/>
        <v>286097</v>
      </c>
      <c r="H16" s="11">
        <f t="shared" si="5"/>
        <v>84368</v>
      </c>
      <c r="I16" s="11">
        <f t="shared" si="5"/>
        <v>20691</v>
      </c>
      <c r="J16" s="11">
        <f t="shared" si="5"/>
        <v>54772</v>
      </c>
      <c r="K16" s="11">
        <f t="shared" si="4"/>
        <v>1137174</v>
      </c>
    </row>
    <row r="17" spans="1:12" ht="17.25" customHeight="1">
      <c r="A17" s="12" t="s">
        <v>24</v>
      </c>
      <c r="B17" s="13">
        <v>66878</v>
      </c>
      <c r="C17" s="13">
        <v>84677</v>
      </c>
      <c r="D17" s="13">
        <v>106348</v>
      </c>
      <c r="E17" s="13">
        <v>57554</v>
      </c>
      <c r="F17" s="13">
        <v>100700</v>
      </c>
      <c r="G17" s="13">
        <v>152824</v>
      </c>
      <c r="H17" s="13">
        <v>48050</v>
      </c>
      <c r="I17" s="13">
        <v>13509</v>
      </c>
      <c r="J17" s="13">
        <v>33331</v>
      </c>
      <c r="K17" s="11">
        <f t="shared" si="4"/>
        <v>663871</v>
      </c>
      <c r="L17" s="55"/>
    </row>
    <row r="18" spans="1:12" ht="17.25" customHeight="1">
      <c r="A18" s="12" t="s">
        <v>25</v>
      </c>
      <c r="B18" s="13">
        <v>43379</v>
      </c>
      <c r="C18" s="13">
        <v>41962</v>
      </c>
      <c r="D18" s="13">
        <v>52721</v>
      </c>
      <c r="E18" s="13">
        <v>29500</v>
      </c>
      <c r="F18" s="13">
        <v>61598</v>
      </c>
      <c r="G18" s="13">
        <v>118006</v>
      </c>
      <c r="H18" s="13">
        <v>31576</v>
      </c>
      <c r="I18" s="13">
        <v>5855</v>
      </c>
      <c r="J18" s="13">
        <v>17719</v>
      </c>
      <c r="K18" s="11">
        <f t="shared" si="4"/>
        <v>402316</v>
      </c>
      <c r="L18" s="55"/>
    </row>
    <row r="19" spans="1:12" ht="17.25" customHeight="1">
      <c r="A19" s="12" t="s">
        <v>26</v>
      </c>
      <c r="B19" s="13">
        <v>8884</v>
      </c>
      <c r="C19" s="13">
        <v>9639</v>
      </c>
      <c r="D19" s="13">
        <v>10857</v>
      </c>
      <c r="E19" s="13">
        <v>5661</v>
      </c>
      <c r="F19" s="13">
        <v>10888</v>
      </c>
      <c r="G19" s="13">
        <v>15267</v>
      </c>
      <c r="H19" s="13">
        <v>4742</v>
      </c>
      <c r="I19" s="13">
        <v>1327</v>
      </c>
      <c r="J19" s="13">
        <v>3722</v>
      </c>
      <c r="K19" s="11">
        <f t="shared" si="4"/>
        <v>70987</v>
      </c>
    </row>
    <row r="20" spans="1:12" ht="17.25" customHeight="1">
      <c r="A20" s="16" t="s">
        <v>27</v>
      </c>
      <c r="B20" s="13">
        <v>27293</v>
      </c>
      <c r="C20" s="13">
        <v>39883</v>
      </c>
      <c r="D20" s="13">
        <v>51750</v>
      </c>
      <c r="E20" s="13">
        <v>26264</v>
      </c>
      <c r="F20" s="13">
        <v>35885</v>
      </c>
      <c r="G20" s="13">
        <v>35499</v>
      </c>
      <c r="H20" s="13">
        <v>16410</v>
      </c>
      <c r="I20" s="13">
        <v>7604</v>
      </c>
      <c r="J20" s="13">
        <v>21209</v>
      </c>
      <c r="K20" s="11">
        <f t="shared" si="4"/>
        <v>261797</v>
      </c>
    </row>
    <row r="21" spans="1:12" ht="17.25" customHeight="1">
      <c r="A21" s="12" t="s">
        <v>28</v>
      </c>
      <c r="B21" s="13">
        <v>17468</v>
      </c>
      <c r="C21" s="13">
        <v>25525</v>
      </c>
      <c r="D21" s="13">
        <v>33120</v>
      </c>
      <c r="E21" s="13">
        <v>16809</v>
      </c>
      <c r="F21" s="13">
        <v>22966</v>
      </c>
      <c r="G21" s="13">
        <v>22719</v>
      </c>
      <c r="H21" s="13">
        <v>10502</v>
      </c>
      <c r="I21" s="13">
        <v>4867</v>
      </c>
      <c r="J21" s="13">
        <v>13574</v>
      </c>
      <c r="K21" s="11">
        <f t="shared" si="4"/>
        <v>167550</v>
      </c>
      <c r="L21" s="55"/>
    </row>
    <row r="22" spans="1:12" ht="17.25" customHeight="1">
      <c r="A22" s="12" t="s">
        <v>29</v>
      </c>
      <c r="B22" s="13">
        <v>9825</v>
      </c>
      <c r="C22" s="13">
        <v>14358</v>
      </c>
      <c r="D22" s="13">
        <v>18630</v>
      </c>
      <c r="E22" s="13">
        <v>9455</v>
      </c>
      <c r="F22" s="13">
        <v>12919</v>
      </c>
      <c r="G22" s="13">
        <v>12780</v>
      </c>
      <c r="H22" s="13">
        <v>5908</v>
      </c>
      <c r="I22" s="13">
        <v>2737</v>
      </c>
      <c r="J22" s="13">
        <v>7635</v>
      </c>
      <c r="K22" s="11">
        <f t="shared" si="4"/>
        <v>94247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1215</v>
      </c>
      <c r="I23" s="11">
        <v>0</v>
      </c>
      <c r="J23" s="11">
        <v>0</v>
      </c>
      <c r="K23" s="11">
        <f t="shared" si="4"/>
        <v>1215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23256.2</v>
      </c>
      <c r="I31" s="20">
        <v>0</v>
      </c>
      <c r="J31" s="20">
        <v>0</v>
      </c>
      <c r="K31" s="24">
        <f>SUM(B31:J31)</f>
        <v>23256.2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865288.52999999991</v>
      </c>
      <c r="C43" s="23">
        <f t="shared" ref="C43:H43" si="8">+C44+C52</f>
        <v>1253250.3999999999</v>
      </c>
      <c r="D43" s="23">
        <f t="shared" si="8"/>
        <v>1676719.6</v>
      </c>
      <c r="E43" s="23">
        <f t="shared" si="8"/>
        <v>774490.99</v>
      </c>
      <c r="F43" s="23">
        <f t="shared" si="8"/>
        <v>1180549.8199999998</v>
      </c>
      <c r="G43" s="23">
        <f t="shared" si="8"/>
        <v>1497338.6800000002</v>
      </c>
      <c r="H43" s="23">
        <f t="shared" si="8"/>
        <v>704576.73</v>
      </c>
      <c r="I43" s="23">
        <f>+I44+I52</f>
        <v>283349.05</v>
      </c>
      <c r="J43" s="23">
        <f>+J44+J52</f>
        <v>474869.71</v>
      </c>
      <c r="K43" s="23">
        <f>SUM(B43:J43)</f>
        <v>8710433.5099999998</v>
      </c>
    </row>
    <row r="44" spans="1:11" ht="17.25" customHeight="1">
      <c r="A44" s="16" t="s">
        <v>49</v>
      </c>
      <c r="B44" s="24">
        <f>SUM(B45:B51)</f>
        <v>850265.84</v>
      </c>
      <c r="C44" s="24">
        <f t="shared" ref="C44:H44" si="9">SUM(C45:C51)</f>
        <v>1233211.73</v>
      </c>
      <c r="D44" s="24">
        <f t="shared" si="9"/>
        <v>1656398.37</v>
      </c>
      <c r="E44" s="24">
        <f t="shared" si="9"/>
        <v>755589.04</v>
      </c>
      <c r="F44" s="24">
        <f t="shared" si="9"/>
        <v>1162601.1499999999</v>
      </c>
      <c r="G44" s="24">
        <f t="shared" si="9"/>
        <v>1472297.35</v>
      </c>
      <c r="H44" s="24">
        <f t="shared" si="9"/>
        <v>689074.13</v>
      </c>
      <c r="I44" s="24">
        <f>SUM(I45:I51)</f>
        <v>283349.05</v>
      </c>
      <c r="J44" s="24">
        <f>SUM(J45:J51)</f>
        <v>463267.33</v>
      </c>
      <c r="K44" s="24">
        <f t="shared" ref="K44:K52" si="10">SUM(B44:J44)</f>
        <v>8566053.9900000002</v>
      </c>
    </row>
    <row r="45" spans="1:11" ht="17.25" customHeight="1">
      <c r="A45" s="36" t="s">
        <v>50</v>
      </c>
      <c r="B45" s="24">
        <f t="shared" ref="B45:H45" si="11">ROUND(B26*B7,2)</f>
        <v>850265.84</v>
      </c>
      <c r="C45" s="24">
        <f t="shared" si="11"/>
        <v>1230476.77</v>
      </c>
      <c r="D45" s="24">
        <f t="shared" si="11"/>
        <v>1656398.37</v>
      </c>
      <c r="E45" s="24">
        <f t="shared" si="11"/>
        <v>755589.04</v>
      </c>
      <c r="F45" s="24">
        <f t="shared" si="11"/>
        <v>1162601.1499999999</v>
      </c>
      <c r="G45" s="24">
        <f t="shared" si="11"/>
        <v>1472297.35</v>
      </c>
      <c r="H45" s="24">
        <f t="shared" si="11"/>
        <v>665817.93000000005</v>
      </c>
      <c r="I45" s="24">
        <f>ROUND(I26*I7,2)</f>
        <v>283349.05</v>
      </c>
      <c r="J45" s="24">
        <f>ROUND(J26*J7,2)</f>
        <v>463267.33</v>
      </c>
      <c r="K45" s="24">
        <f t="shared" si="10"/>
        <v>8540062.8299999982</v>
      </c>
    </row>
    <row r="46" spans="1:11" ht="17.25" customHeight="1">
      <c r="A46" s="36" t="s">
        <v>51</v>
      </c>
      <c r="B46" s="20">
        <v>0</v>
      </c>
      <c r="C46" s="24">
        <f>ROUND(C27*C7,2)</f>
        <v>2734.96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2734.96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23256.2</v>
      </c>
      <c r="I49" s="33">
        <f>+I31</f>
        <v>0</v>
      </c>
      <c r="J49" s="33">
        <f>+J31</f>
        <v>0</v>
      </c>
      <c r="K49" s="24">
        <f t="shared" si="10"/>
        <v>23256.2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15502.6</v>
      </c>
      <c r="I52" s="20">
        <v>0</v>
      </c>
      <c r="J52" s="38">
        <v>11602.38</v>
      </c>
      <c r="K52" s="38">
        <f t="shared" si="10"/>
        <v>144379.51999999999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-155439</v>
      </c>
      <c r="C56" s="37">
        <f t="shared" si="12"/>
        <v>-220576.91</v>
      </c>
      <c r="D56" s="37">
        <f t="shared" si="12"/>
        <v>-242753.36</v>
      </c>
      <c r="E56" s="37">
        <f t="shared" si="12"/>
        <v>-136989.57999999999</v>
      </c>
      <c r="F56" s="37">
        <f t="shared" si="12"/>
        <v>-154568.65</v>
      </c>
      <c r="G56" s="37">
        <f t="shared" si="12"/>
        <v>-170891.61</v>
      </c>
      <c r="H56" s="37">
        <f t="shared" si="12"/>
        <v>-130470</v>
      </c>
      <c r="I56" s="37">
        <f t="shared" si="12"/>
        <v>-38801.03</v>
      </c>
      <c r="J56" s="37">
        <f t="shared" si="12"/>
        <v>-76000.17</v>
      </c>
      <c r="K56" s="37">
        <f>SUM(B56:J56)</f>
        <v>-1326490.3099999998</v>
      </c>
    </row>
    <row r="57" spans="1:11" ht="18.75" customHeight="1">
      <c r="A57" s="16" t="s">
        <v>84</v>
      </c>
      <c r="B57" s="37">
        <f t="shared" ref="B57:J57" si="13">B58+B59+B60+B61+B62+B63</f>
        <v>-155439</v>
      </c>
      <c r="C57" s="37">
        <f t="shared" si="13"/>
        <v>-220374</v>
      </c>
      <c r="D57" s="37">
        <f t="shared" si="13"/>
        <v>-241662</v>
      </c>
      <c r="E57" s="37">
        <f t="shared" si="13"/>
        <v>-129078</v>
      </c>
      <c r="F57" s="37">
        <f t="shared" si="13"/>
        <v>-154188</v>
      </c>
      <c r="G57" s="37">
        <f t="shared" si="13"/>
        <v>-170868</v>
      </c>
      <c r="H57" s="37">
        <f t="shared" si="13"/>
        <v>-130470</v>
      </c>
      <c r="I57" s="37">
        <f t="shared" si="13"/>
        <v>-33441</v>
      </c>
      <c r="J57" s="37">
        <f t="shared" si="13"/>
        <v>-67500</v>
      </c>
      <c r="K57" s="37">
        <f t="shared" ref="K57:K88" si="14">SUM(B57:J57)</f>
        <v>-1303020</v>
      </c>
    </row>
    <row r="58" spans="1:11" ht="18.75" customHeight="1">
      <c r="A58" s="12" t="s">
        <v>85</v>
      </c>
      <c r="B58" s="37">
        <f>-ROUND(B9*$D$3,2)</f>
        <v>-155439</v>
      </c>
      <c r="C58" s="37">
        <f t="shared" ref="C58:J58" si="15">-ROUND(C9*$D$3,2)</f>
        <v>-220374</v>
      </c>
      <c r="D58" s="37">
        <f t="shared" si="15"/>
        <v>-241662</v>
      </c>
      <c r="E58" s="37">
        <f t="shared" si="15"/>
        <v>-129078</v>
      </c>
      <c r="F58" s="37">
        <f t="shared" si="15"/>
        <v>-154188</v>
      </c>
      <c r="G58" s="37">
        <f t="shared" si="15"/>
        <v>-170868</v>
      </c>
      <c r="H58" s="37">
        <f t="shared" si="15"/>
        <v>-130470</v>
      </c>
      <c r="I58" s="37">
        <f t="shared" si="15"/>
        <v>-33441</v>
      </c>
      <c r="J58" s="37">
        <f t="shared" si="15"/>
        <v>-67500</v>
      </c>
      <c r="K58" s="37">
        <f t="shared" si="14"/>
        <v>-1303020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0</v>
      </c>
      <c r="C64" s="20">
        <f t="shared" si="16"/>
        <v>-202.91</v>
      </c>
      <c r="D64" s="20">
        <f t="shared" si="16"/>
        <v>-1091.3599999999999</v>
      </c>
      <c r="E64" s="20">
        <f t="shared" si="16"/>
        <v>-7911.58</v>
      </c>
      <c r="F64" s="20">
        <f t="shared" si="16"/>
        <v>-380.65</v>
      </c>
      <c r="G64" s="20">
        <f t="shared" si="16"/>
        <v>-23.61</v>
      </c>
      <c r="H64" s="20">
        <f t="shared" si="16"/>
        <v>0</v>
      </c>
      <c r="I64" s="20">
        <f t="shared" si="16"/>
        <v>-5360.03</v>
      </c>
      <c r="J64" s="20">
        <f t="shared" si="16"/>
        <v>-8500.17</v>
      </c>
      <c r="K64" s="37">
        <f t="shared" si="14"/>
        <v>-23470.309999999998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20">
        <v>-6428.28</v>
      </c>
      <c r="F88" s="20">
        <v>0</v>
      </c>
      <c r="G88" s="20">
        <v>0</v>
      </c>
      <c r="H88" s="20">
        <v>0</v>
      </c>
      <c r="I88" s="37">
        <v>-3570.2</v>
      </c>
      <c r="J88" s="37">
        <v>-8500.17</v>
      </c>
      <c r="K88" s="37">
        <f t="shared" si="14"/>
        <v>-18498.650000000001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709849.52999999991</v>
      </c>
      <c r="C92" s="25">
        <f t="shared" si="18"/>
        <v>1032673.49</v>
      </c>
      <c r="D92" s="25">
        <f t="shared" si="18"/>
        <v>1433966.24</v>
      </c>
      <c r="E92" s="25">
        <f t="shared" si="18"/>
        <v>637501.41</v>
      </c>
      <c r="F92" s="25">
        <f t="shared" si="18"/>
        <v>1025981.1699999999</v>
      </c>
      <c r="G92" s="25">
        <f t="shared" si="18"/>
        <v>1326447.07</v>
      </c>
      <c r="H92" s="25">
        <f t="shared" si="18"/>
        <v>574106.73</v>
      </c>
      <c r="I92" s="25">
        <f>+I93+I94</f>
        <v>244548.02</v>
      </c>
      <c r="J92" s="25">
        <f>+J93+J94</f>
        <v>398869.54000000004</v>
      </c>
      <c r="K92" s="50">
        <f t="shared" si="17"/>
        <v>7383943.2000000002</v>
      </c>
      <c r="L92" s="57"/>
    </row>
    <row r="93" spans="1:12" ht="18.75" customHeight="1">
      <c r="A93" s="16" t="s">
        <v>92</v>
      </c>
      <c r="B93" s="25">
        <f t="shared" ref="B93:J93" si="19">+B44+B57+B64+B89</f>
        <v>694826.84</v>
      </c>
      <c r="C93" s="25">
        <f t="shared" si="19"/>
        <v>1012634.82</v>
      </c>
      <c r="D93" s="25">
        <f t="shared" si="19"/>
        <v>1413645.01</v>
      </c>
      <c r="E93" s="25">
        <f t="shared" si="19"/>
        <v>618599.46000000008</v>
      </c>
      <c r="F93" s="25">
        <f t="shared" si="19"/>
        <v>1008032.4999999999</v>
      </c>
      <c r="G93" s="25">
        <f t="shared" si="19"/>
        <v>1301405.74</v>
      </c>
      <c r="H93" s="25">
        <f t="shared" si="19"/>
        <v>558604.13</v>
      </c>
      <c r="I93" s="25">
        <f t="shared" si="19"/>
        <v>244548.02</v>
      </c>
      <c r="J93" s="25">
        <f t="shared" si="19"/>
        <v>387267.16000000003</v>
      </c>
      <c r="K93" s="50">
        <f t="shared" si="17"/>
        <v>7239563.6799999997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15502.6</v>
      </c>
      <c r="I94" s="20">
        <f t="shared" si="20"/>
        <v>0</v>
      </c>
      <c r="J94" s="25">
        <f t="shared" si="20"/>
        <v>11602.38</v>
      </c>
      <c r="K94" s="50">
        <f t="shared" si="17"/>
        <v>144379.51999999999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7383943.1799999997</v>
      </c>
    </row>
    <row r="101" spans="1:11" ht="18.75" customHeight="1">
      <c r="A101" s="27" t="s">
        <v>80</v>
      </c>
      <c r="B101" s="28">
        <v>86595.25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86595.25</v>
      </c>
    </row>
    <row r="102" spans="1:11" ht="18.75" customHeight="1">
      <c r="A102" s="27" t="s">
        <v>81</v>
      </c>
      <c r="B102" s="28">
        <v>623254.27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623254.27</v>
      </c>
    </row>
    <row r="103" spans="1:11" ht="18.75" customHeight="1">
      <c r="A103" s="27" t="s">
        <v>82</v>
      </c>
      <c r="B103" s="42">
        <v>0</v>
      </c>
      <c r="C103" s="28">
        <f>+C92</f>
        <v>1032673.49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1032673.49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1433966.24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1433966.24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637501.41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637501.41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128825.54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128825.54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175303.99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175303.99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234650.92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234650.92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487200.72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487200.72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412561.59</v>
      </c>
      <c r="H110" s="42">
        <v>0</v>
      </c>
      <c r="I110" s="42">
        <v>0</v>
      </c>
      <c r="J110" s="42">
        <v>0</v>
      </c>
      <c r="K110" s="43">
        <f t="shared" si="21"/>
        <v>412561.59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33834.11</v>
      </c>
      <c r="H111" s="42">
        <v>0</v>
      </c>
      <c r="I111" s="42">
        <v>0</v>
      </c>
      <c r="J111" s="42">
        <v>0</v>
      </c>
      <c r="K111" s="43">
        <f t="shared" si="21"/>
        <v>33834.11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214751.59</v>
      </c>
      <c r="H112" s="42">
        <v>0</v>
      </c>
      <c r="I112" s="42">
        <v>0</v>
      </c>
      <c r="J112" s="42">
        <v>0</v>
      </c>
      <c r="K112" s="43">
        <f t="shared" si="21"/>
        <v>214751.59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172578.63</v>
      </c>
      <c r="H113" s="42">
        <v>0</v>
      </c>
      <c r="I113" s="42">
        <v>0</v>
      </c>
      <c r="J113" s="42">
        <v>0</v>
      </c>
      <c r="K113" s="43">
        <f t="shared" si="21"/>
        <v>172578.63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492721.15</v>
      </c>
      <c r="H114" s="42">
        <v>0</v>
      </c>
      <c r="I114" s="42">
        <v>0</v>
      </c>
      <c r="J114" s="42">
        <v>0</v>
      </c>
      <c r="K114" s="43">
        <f t="shared" si="21"/>
        <v>492721.15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214016.54</v>
      </c>
      <c r="I115" s="42">
        <v>0</v>
      </c>
      <c r="J115" s="42">
        <v>0</v>
      </c>
      <c r="K115" s="43">
        <f t="shared" si="21"/>
        <v>214016.54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360090.18</v>
      </c>
      <c r="I116" s="42">
        <v>0</v>
      </c>
      <c r="J116" s="42">
        <v>0</v>
      </c>
      <c r="K116" s="43">
        <f t="shared" si="21"/>
        <v>360090.18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244548.02</v>
      </c>
      <c r="J117" s="42">
        <v>0</v>
      </c>
      <c r="K117" s="43">
        <f t="shared" si="21"/>
        <v>244548.02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398869.54</v>
      </c>
      <c r="K118" s="46">
        <f t="shared" si="21"/>
        <v>398869.54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2013-12-30T13:23:18Z</dcterms:modified>
</cp:coreProperties>
</file>