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88" i="8"/>
  <c r="B9"/>
  <c r="C9"/>
  <c r="D9"/>
  <c r="E9"/>
  <c r="F9"/>
  <c r="G9"/>
  <c r="H9"/>
  <c r="I9"/>
  <c r="J9"/>
  <c r="K9" s="1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G58"/>
  <c r="G57" s="1"/>
  <c r="H58"/>
  <c r="H57" s="1"/>
  <c r="I58"/>
  <c r="I57" s="1"/>
  <c r="J58"/>
  <c r="J57" s="1"/>
  <c r="K59"/>
  <c r="K62"/>
  <c r="K63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K94" s="1"/>
  <c r="E94"/>
  <c r="F94"/>
  <c r="G94"/>
  <c r="H94"/>
  <c r="I94"/>
  <c r="J94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J56"/>
  <c r="H56"/>
  <c r="K58"/>
  <c r="D56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H43"/>
  <c r="H93"/>
  <c r="H92" s="1"/>
  <c r="F43"/>
  <c r="D43"/>
  <c r="D93"/>
  <c r="D92" s="1"/>
  <c r="D104" s="1"/>
  <c r="K104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F57"/>
  <c r="F56" s="1"/>
  <c r="J8"/>
  <c r="J7" s="1"/>
  <c r="J45" s="1"/>
  <c r="J44" s="1"/>
  <c r="J43" l="1"/>
  <c r="J93"/>
  <c r="J92" s="1"/>
  <c r="K8"/>
  <c r="K7" s="1"/>
  <c r="K57"/>
  <c r="C93"/>
  <c r="C92" s="1"/>
  <c r="C103" s="1"/>
  <c r="K103" s="1"/>
  <c r="K100" s="1"/>
  <c r="C43"/>
  <c r="B44"/>
  <c r="K45"/>
  <c r="F93"/>
  <c r="F92" s="1"/>
  <c r="K56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<sst xmlns="http://schemas.openxmlformats.org/spreadsheetml/2006/main" count="123" uniqueCount="123">
  <si>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</si>
  <si>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</si>
  <si>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</si>
  <si>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</si>
  <si>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</si>
  <si>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</si>
  <si>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</si>
  <si>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</si>
  <si>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</si>
  <si>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</si>
  <si>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</si>
  <si>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</si>
  <si>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</si>
  <si>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</si>
  <si>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</si>
  <si>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</si>
  <si>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</si>
  <si>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</si>
  <si>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</si>
  <si>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</si>
  <si>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</si>
  <si>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</si>
  <si>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</si>
  <si>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</si>
  <si>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</si>
  <si>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</si>
  <si>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</si>
  <si>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</si>
  <si>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</si>
  <si>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</si>
  <si>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</si>
  <si>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</si>
  <si>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</si>
  <si>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</si>
  <si>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</si>
  <si>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</si>
  <si>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</si>
  <si>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</si>
  <si>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</si>
  <si>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</si>
  <si>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</si>
  <si>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</si>
  <si>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</si>
  <si>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</si>
  <si>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</si>
  <si>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</si>
  <si>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</si>
  <si>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</si>
  <si>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</si>
  <si>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</si>
  <si>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</si>
  <si>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</si>
  <si>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</si>
  <si>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</si>
  <si>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</si>
  <si>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</si>
  <si>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</si>
  <si>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</si>
  <si>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</si>
  <si>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</si>
  <si>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</si>
  <si>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</si>
  <si>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</si>
  <si>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</si>
  <si>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</si>
  <si>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</si>
  <si>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</si>
  <si>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</si>
  <si>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</si>
  <si>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</si>
  <si>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</si>
  <si>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</si>
  <si>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</si>
  <si>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</si>
  <si>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</si>
  <si>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</si>
  <si>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</si>
  <si>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</si>
  <si>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</si>
  <si>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</si>
  <si>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</si>
  <si>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</si>
  <si>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</si>
  <si>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</si>
  <si>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</si>
  <si>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</si>
  <si>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</si>
  <si>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</si>
  <si>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</si>
  <si>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</si>
  <si>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</si>
  <si>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</si>
  <si>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</si>
  <si>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</si>
  <si>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</si>
  <si>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</si>
  <si>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</si>
  <si>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</si>
  <si>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</si>
  <si>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</si>
  <si>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</si>
  <si>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</si>
  <si>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</si>
  <si>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</si>
  <si>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</si>
  <si>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</si>
  <si>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</si>
  <si>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</si>
  <si>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</si>
  <si>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</si>
  <si>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</si>
  <si>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</si>
  <si>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</si>
  <si>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</si>
  <si>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</si>
  <si>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</si>
  <si>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</si>
  <si>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</si>
  <si>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</si>
  <si>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</si>
  <si>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</si>
  <si>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</si>
  <si>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19/12/13 - VENCIMENTO 27/12/13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</si>
</sst>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569162</v>
      </c>
      <c r="C7" s="9">
        <f t="shared" si="0"/>
        <v>740650</v>
      </c>
      <c r="D7" s="9">
        <f t="shared" si="0"/>
        <v>774053</v>
      </c>
      <c r="E7" s="9">
        <f t="shared" si="0"/>
        <v>528158</v>
      </c>
      <c r="F7" s="9">
        <f t="shared" si="0"/>
        <v>756413</v>
      </c>
      <c r="G7" s="9">
        <f t="shared" si="0"/>
        <v>1171985</v>
      </c>
      <c r="H7" s="9">
        <f t="shared" si="0"/>
        <v>535109</v>
      </c>
      <c r="I7" s="9">
        <f t="shared" si="0"/>
        <v>109398</v>
      </c>
      <c r="J7" s="9">
        <f t="shared" si="0"/>
        <v>271586</v>
      </c>
      <c r="K7" s="9">
        <f t="shared" si="0"/>
        <v>5456514</v>
      </c>
      <c r="L7" s="55"/>
    </row>
    <row r="8" spans="1:13" ht="17.25" customHeight="1">
      <c r="A8" s="10" t="s">
        <v>31</v>
      </c>
      <c r="B8" s="11">
        <f>B9+B12</f>
        <v>336514</v>
      </c>
      <c r="C8" s="11">
        <f t="shared" ref="C8:J8" si="1">C9+C12</f>
        <v>444487</v>
      </c>
      <c r="D8" s="11">
        <f t="shared" si="1"/>
        <v>440912</v>
      </c>
      <c r="E8" s="11">
        <f t="shared" si="1"/>
        <v>310746</v>
      </c>
      <c r="F8" s="11">
        <f t="shared" si="1"/>
        <v>421751</v>
      </c>
      <c r="G8" s="11">
        <f t="shared" si="1"/>
        <v>630223</v>
      </c>
      <c r="H8" s="11">
        <f t="shared" si="1"/>
        <v>327462</v>
      </c>
      <c r="I8" s="11">
        <f t="shared" si="1"/>
        <v>58540</v>
      </c>
      <c r="J8" s="11">
        <f t="shared" si="1"/>
        <v>151965</v>
      </c>
      <c r="K8" s="11">
        <f>SUM(B8:J8)</f>
        <v>3122600</v>
      </c>
    </row>
    <row r="9" spans="1:13" ht="17.25" customHeight="1">
      <c r="A9" s="15" t="s">
        <v>17</v>
      </c>
      <c r="B9" s="13">
        <f>+B10+B11</f>
        <v>53599</v>
      </c>
      <c r="C9" s="13">
        <f t="shared" ref="C9:J9" si="2">+C10+C11</f>
        <v>73695</v>
      </c>
      <c r="D9" s="13">
        <f t="shared" si="2"/>
        <v>69298</v>
      </c>
      <c r="E9" s="13">
        <f t="shared" si="2"/>
        <v>48488</v>
      </c>
      <c r="F9" s="13">
        <f t="shared" si="2"/>
        <v>57642</v>
      </c>
      <c r="G9" s="13">
        <f t="shared" si="2"/>
        <v>66117</v>
      </c>
      <c r="H9" s="13">
        <f t="shared" si="2"/>
        <v>60173</v>
      </c>
      <c r="I9" s="13">
        <f t="shared" si="2"/>
        <v>11196</v>
      </c>
      <c r="J9" s="13">
        <f t="shared" si="2"/>
        <v>20305</v>
      </c>
      <c r="K9" s="11">
        <f>SUM(B9:J9)</f>
        <v>460513</v>
      </c>
    </row>
    <row r="10" spans="1:13" ht="17.25" customHeight="1">
      <c r="A10" s="31" t="s">
        <v>18</v>
      </c>
      <c r="B10" s="13">
        <v>53599</v>
      </c>
      <c r="C10" s="13">
        <v>73695</v>
      </c>
      <c r="D10" s="13">
        <v>69298</v>
      </c>
      <c r="E10" s="13">
        <v>48488</v>
      </c>
      <c r="F10" s="13">
        <v>57642</v>
      </c>
      <c r="G10" s="13">
        <v>66117</v>
      </c>
      <c r="H10" s="13">
        <v>60173</v>
      </c>
      <c r="I10" s="13">
        <v>11196</v>
      </c>
      <c r="J10" s="13">
        <v>20305</v>
      </c>
      <c r="K10" s="11">
        <f>SUM(B10:J10)</f>
        <v>460513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282915</v>
      </c>
      <c r="C12" s="17">
        <f t="shared" si="3"/>
        <v>370792</v>
      </c>
      <c r="D12" s="17">
        <f t="shared" si="3"/>
        <v>371614</v>
      </c>
      <c r="E12" s="17">
        <f t="shared" si="3"/>
        <v>262258</v>
      </c>
      <c r="F12" s="17">
        <f t="shared" si="3"/>
        <v>364109</v>
      </c>
      <c r="G12" s="17">
        <f t="shared" si="3"/>
        <v>564106</v>
      </c>
      <c r="H12" s="17">
        <f t="shared" si="3"/>
        <v>267289</v>
      </c>
      <c r="I12" s="17">
        <f t="shared" si="3"/>
        <v>47344</v>
      </c>
      <c r="J12" s="17">
        <f t="shared" si="3"/>
        <v>131660</v>
      </c>
      <c r="K12" s="11">
        <f t="shared" ref="K12:K23" si="4">SUM(B12:J12)</f>
        <v>2662087</v>
      </c>
    </row>
    <row r="13" spans="1:13" ht="17.25" customHeight="1">
      <c r="A13" s="14" t="s">
        <v>20</v>
      </c>
      <c r="B13" s="13">
        <v>132944</v>
      </c>
      <c r="C13" s="13">
        <v>188388</v>
      </c>
      <c r="D13" s="13">
        <v>195538</v>
      </c>
      <c r="E13" s="13">
        <v>133649</v>
      </c>
      <c r="F13" s="13">
        <v>183551</v>
      </c>
      <c r="G13" s="13">
        <v>273595</v>
      </c>
      <c r="H13" s="13">
        <v>126787</v>
      </c>
      <c r="I13" s="13">
        <v>26489</v>
      </c>
      <c r="J13" s="13">
        <v>68852</v>
      </c>
      <c r="K13" s="11">
        <f t="shared" si="4"/>
        <v>1329793</v>
      </c>
      <c r="L13" s="55"/>
      <c r="M13" s="56"/>
    </row>
    <row r="14" spans="1:13" ht="17.25" customHeight="1">
      <c r="A14" s="14" t="s">
        <v>21</v>
      </c>
      <c r="B14" s="13">
        <v>125351</v>
      </c>
      <c r="C14" s="13">
        <v>148986</v>
      </c>
      <c r="D14" s="13">
        <v>144426</v>
      </c>
      <c r="E14" s="13">
        <v>107751</v>
      </c>
      <c r="F14" s="13">
        <v>151373</v>
      </c>
      <c r="G14" s="13">
        <v>251866</v>
      </c>
      <c r="H14" s="13">
        <v>118739</v>
      </c>
      <c r="I14" s="13">
        <v>16531</v>
      </c>
      <c r="J14" s="13">
        <v>51856</v>
      </c>
      <c r="K14" s="11">
        <f t="shared" si="4"/>
        <v>1116879</v>
      </c>
      <c r="L14" s="55"/>
    </row>
    <row r="15" spans="1:13" ht="17.25" customHeight="1">
      <c r="A15" s="14" t="s">
        <v>22</v>
      </c>
      <c r="B15" s="13">
        <v>24620</v>
      </c>
      <c r="C15" s="13">
        <v>33418</v>
      </c>
      <c r="D15" s="13">
        <v>31650</v>
      </c>
      <c r="E15" s="13">
        <v>20858</v>
      </c>
      <c r="F15" s="13">
        <v>29185</v>
      </c>
      <c r="G15" s="13">
        <v>38645</v>
      </c>
      <c r="H15" s="13">
        <v>21763</v>
      </c>
      <c r="I15" s="13">
        <v>4324</v>
      </c>
      <c r="J15" s="13">
        <v>10952</v>
      </c>
      <c r="K15" s="11">
        <f t="shared" si="4"/>
        <v>215415</v>
      </c>
    </row>
    <row r="16" spans="1:13" ht="17.25" customHeight="1">
      <c r="A16" s="16" t="s">
        <v>23</v>
      </c>
      <c r="B16" s="11">
        <f>+B17+B18+B19</f>
        <v>192329</v>
      </c>
      <c r="C16" s="11">
        <f t="shared" ref="C16:J16" si="5">+C17+C18+C19</f>
        <v>230346</v>
      </c>
      <c r="D16" s="11">
        <f t="shared" si="5"/>
        <v>254722</v>
      </c>
      <c r="E16" s="11">
        <f t="shared" si="5"/>
        <v>169721</v>
      </c>
      <c r="F16" s="11">
        <f t="shared" si="5"/>
        <v>275683</v>
      </c>
      <c r="G16" s="11">
        <f t="shared" si="5"/>
        <v>477626</v>
      </c>
      <c r="H16" s="11">
        <f t="shared" si="5"/>
        <v>168689</v>
      </c>
      <c r="I16" s="11">
        <f t="shared" si="5"/>
        <v>37616</v>
      </c>
      <c r="J16" s="11">
        <f t="shared" si="5"/>
        <v>87528</v>
      </c>
      <c r="K16" s="11">
        <f t="shared" si="4"/>
        <v>1894260</v>
      </c>
    </row>
    <row r="17" spans="1:12" ht="17.25" customHeight="1">
      <c r="A17" s="12" t="s">
        <v>24</v>
      </c>
      <c r="B17" s="13">
        <v>102512</v>
      </c>
      <c r="C17" s="13">
        <v>136067</v>
      </c>
      <c r="D17" s="13">
        <v>153672</v>
      </c>
      <c r="E17" s="13">
        <v>99473</v>
      </c>
      <c r="F17" s="13">
        <v>157360</v>
      </c>
      <c r="G17" s="13">
        <v>257653</v>
      </c>
      <c r="H17" s="13">
        <v>96751</v>
      </c>
      <c r="I17" s="13">
        <v>23348</v>
      </c>
      <c r="J17" s="13">
        <v>51359</v>
      </c>
      <c r="K17" s="11">
        <f t="shared" si="4"/>
        <v>1078195</v>
      </c>
      <c r="L17" s="55"/>
    </row>
    <row r="18" spans="1:12" ht="17.25" customHeight="1">
      <c r="A18" s="12" t="s">
        <v>25</v>
      </c>
      <c r="B18" s="13">
        <v>74233</v>
      </c>
      <c r="C18" s="13">
        <v>75381</v>
      </c>
      <c r="D18" s="13">
        <v>81483</v>
      </c>
      <c r="E18" s="13">
        <v>58465</v>
      </c>
      <c r="F18" s="13">
        <v>98856</v>
      </c>
      <c r="G18" s="13">
        <v>189759</v>
      </c>
      <c r="H18" s="13">
        <v>60074</v>
      </c>
      <c r="I18" s="13">
        <v>11345</v>
      </c>
      <c r="J18" s="13">
        <v>29389</v>
      </c>
      <c r="K18" s="11">
        <f t="shared" si="4"/>
        <v>678985</v>
      </c>
      <c r="L18" s="55"/>
    </row>
    <row r="19" spans="1:12" ht="17.25" customHeight="1">
      <c r="A19" s="12" t="s">
        <v>26</v>
      </c>
      <c r="B19" s="13">
        <v>15584</v>
      </c>
      <c r="C19" s="13">
        <v>18898</v>
      </c>
      <c r="D19" s="13">
        <v>19567</v>
      </c>
      <c r="E19" s="13">
        <v>11783</v>
      </c>
      <c r="F19" s="13">
        <v>19467</v>
      </c>
      <c r="G19" s="13">
        <v>30214</v>
      </c>
      <c r="H19" s="13">
        <v>11864</v>
      </c>
      <c r="I19" s="13">
        <v>2923</v>
      </c>
      <c r="J19" s="13">
        <v>6780</v>
      </c>
      <c r="K19" s="11">
        <f t="shared" si="4"/>
        <v>137080</v>
      </c>
    </row>
    <row r="20" spans="1:12" ht="17.25" customHeight="1">
      <c r="A20" s="16" t="s">
        <v>27</v>
      </c>
      <c r="B20" s="13">
        <v>40319</v>
      </c>
      <c r="C20" s="13">
        <v>65817</v>
      </c>
      <c r="D20" s="13">
        <v>78419</v>
      </c>
      <c r="E20" s="13">
        <v>47691</v>
      </c>
      <c r="F20" s="13">
        <v>58979</v>
      </c>
      <c r="G20" s="13">
        <v>64136</v>
      </c>
      <c r="H20" s="13">
        <v>33161</v>
      </c>
      <c r="I20" s="13">
        <v>13242</v>
      </c>
      <c r="J20" s="13">
        <v>32093</v>
      </c>
      <c r="K20" s="11">
        <f t="shared" si="4"/>
        <v>433857</v>
      </c>
    </row>
    <row r="21" spans="1:12" ht="17.25" customHeight="1">
      <c r="A21" s="12" t="s">
        <v>28</v>
      </c>
      <c r="B21" s="13">
        <v>25804</v>
      </c>
      <c r="C21" s="13">
        <v>42123</v>
      </c>
      <c r="D21" s="13">
        <v>50188</v>
      </c>
      <c r="E21" s="13">
        <v>30522</v>
      </c>
      <c r="F21" s="13">
        <v>37747</v>
      </c>
      <c r="G21" s="13">
        <v>41047</v>
      </c>
      <c r="H21" s="13">
        <v>21223</v>
      </c>
      <c r="I21" s="13">
        <v>8475</v>
      </c>
      <c r="J21" s="13">
        <v>20540</v>
      </c>
      <c r="K21" s="11">
        <f t="shared" si="4"/>
        <v>277669</v>
      </c>
      <c r="L21" s="55"/>
    </row>
    <row r="22" spans="1:12" ht="17.25" customHeight="1">
      <c r="A22" s="12" t="s">
        <v>29</v>
      </c>
      <c r="B22" s="13">
        <v>14515</v>
      </c>
      <c r="C22" s="13">
        <v>23694</v>
      </c>
      <c r="D22" s="13">
        <v>28231</v>
      </c>
      <c r="E22" s="13">
        <v>17169</v>
      </c>
      <c r="F22" s="13">
        <v>21232</v>
      </c>
      <c r="G22" s="13">
        <v>23089</v>
      </c>
      <c r="H22" s="13">
        <v>11938</v>
      </c>
      <c r="I22" s="13">
        <v>4767</v>
      </c>
      <c r="J22" s="13">
        <v>11553</v>
      </c>
      <c r="K22" s="11">
        <f t="shared" si="4"/>
        <v>156188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5797</v>
      </c>
      <c r="I23" s="11">
        <v>0</v>
      </c>
      <c r="J23" s="11">
        <v>0</v>
      </c>
      <c r="K23" s="11">
        <f t="shared" si="4"/>
        <v>5797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12374.86</v>
      </c>
      <c r="I31" s="20">
        <v>0</v>
      </c>
      <c r="J31" s="20">
        <v>0</v>
      </c>
      <c r="K31" s="24">
        <f>SUM(B31:J31)</f>
        <v>12374.86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1307532.68</v>
      </c>
      <c r="C43" s="23">
        <f t="shared" ref="C43:H43" si="8">+C44+C52</f>
        <v>1938429.05</v>
      </c>
      <c r="D43" s="23">
        <f t="shared" si="8"/>
        <v>2298049.59</v>
      </c>
      <c r="E43" s="23">
        <f t="shared" si="8"/>
        <v>1328733.79</v>
      </c>
      <c r="F43" s="23">
        <f t="shared" si="8"/>
        <v>1839088.6099999999</v>
      </c>
      <c r="G43" s="23">
        <f t="shared" si="8"/>
        <v>2452339.46</v>
      </c>
      <c r="H43" s="23">
        <f t="shared" si="8"/>
        <v>1298205.6500000001</v>
      </c>
      <c r="I43" s="23">
        <f>+I44+I52</f>
        <v>461167.27</v>
      </c>
      <c r="J43" s="23">
        <f>+J44+J52</f>
        <v>690431.59</v>
      </c>
      <c r="K43" s="23">
        <f>SUM(B43:J43)</f>
        <v>13613977.689999999</v>
      </c>
    </row>
    <row r="44" spans="1:11" ht="17.25" customHeight="1">
      <c r="A44" s="16" t="s">
        <v>49</v>
      </c>
      <c r="B44" s="24">
        <f>SUM(B45:B51)</f>
        <v>1292509.99</v>
      </c>
      <c r="C44" s="24">
        <f t="shared" ref="C44:H44" si="9">SUM(C45:C51)</f>
        <v>1918390.3800000001</v>
      </c>
      <c r="D44" s="24">
        <f t="shared" si="9"/>
        <v>2277728.36</v>
      </c>
      <c r="E44" s="24">
        <f t="shared" si="9"/>
        <v>1309831.8400000001</v>
      </c>
      <c r="F44" s="24">
        <f t="shared" si="9"/>
        <v>1821139.94</v>
      </c>
      <c r="G44" s="24">
        <f t="shared" si="9"/>
        <v>2427298.13</v>
      </c>
      <c r="H44" s="24">
        <f t="shared" si="9"/>
        <v>1283151.7100000002</v>
      </c>
      <c r="I44" s="24">
        <f>SUM(I45:I51)</f>
        <v>461167.27</v>
      </c>
      <c r="J44" s="24">
        <f>SUM(J45:J51)</f>
        <v>678829.21</v>
      </c>
      <c r="K44" s="24">
        <f t="shared" ref="K44:K52" si="10">SUM(B44:J44)</f>
        <v>13470046.830000002</v>
      </c>
    </row>
    <row r="45" spans="1:11" ht="17.25" customHeight="1">
      <c r="A45" s="36" t="s">
        <v>50</v>
      </c>
      <c r="B45" s="24">
        <f t="shared" ref="B45:H45" si="11">ROUND(B26*B7,2)</f>
        <v>1292509.99</v>
      </c>
      <c r="C45" s="24">
        <f t="shared" si="11"/>
        <v>1914135.86</v>
      </c>
      <c r="D45" s="24">
        <f t="shared" si="11"/>
        <v>2277728.36</v>
      </c>
      <c r="E45" s="24">
        <f t="shared" si="11"/>
        <v>1309831.8400000001</v>
      </c>
      <c r="F45" s="24">
        <f t="shared" si="11"/>
        <v>1821139.94</v>
      </c>
      <c r="G45" s="24">
        <f t="shared" si="11"/>
        <v>2427298.13</v>
      </c>
      <c r="H45" s="24">
        <f t="shared" si="11"/>
        <v>1270776.8500000001</v>
      </c>
      <c r="I45" s="24">
        <f>ROUND(I26*I7,2)</f>
        <v>461167.27</v>
      </c>
      <c r="J45" s="24">
        <f>ROUND(J26*J7,2)</f>
        <v>678829.21</v>
      </c>
      <c r="K45" s="24">
        <f t="shared" si="10"/>
        <v>13453417.449999999</v>
      </c>
    </row>
    <row r="46" spans="1:11" ht="17.25" customHeight="1">
      <c r="A46" s="36" t="s">
        <v>51</v>
      </c>
      <c r="B46" s="20">
        <v>0</v>
      </c>
      <c r="C46" s="24">
        <f>ROUND(C27*C7,2)</f>
        <v>4254.5200000000004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4254.5200000000004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12374.86</v>
      </c>
      <c r="I49" s="33">
        <f>+I31</f>
        <v>0</v>
      </c>
      <c r="J49" s="33">
        <f>+J31</f>
        <v>0</v>
      </c>
      <c r="K49" s="24">
        <f t="shared" si="10"/>
        <v>12374.86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15053.94</v>
      </c>
      <c r="I52" s="20">
        <v>0</v>
      </c>
      <c r="J52" s="38">
        <v>11602.38</v>
      </c>
      <c r="K52" s="38">
        <f t="shared" si="10"/>
        <v>143930.85999999999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-418462.62</v>
      </c>
      <c r="C56" s="37">
        <f t="shared" si="12"/>
        <v>-252148.68000000002</v>
      </c>
      <c r="D56" s="37">
        <f t="shared" si="12"/>
        <v>-280700.40999999997</v>
      </c>
      <c r="E56" s="37">
        <f t="shared" si="12"/>
        <v>-383408.83999999997</v>
      </c>
      <c r="F56" s="37">
        <f t="shared" si="12"/>
        <v>-461747.20000000001</v>
      </c>
      <c r="G56" s="37">
        <f t="shared" si="12"/>
        <v>-391663</v>
      </c>
      <c r="H56" s="37">
        <f t="shared" si="12"/>
        <v>-194441.47</v>
      </c>
      <c r="I56" s="37">
        <f t="shared" si="12"/>
        <v>-76082.929999999993</v>
      </c>
      <c r="J56" s="37">
        <f t="shared" si="12"/>
        <v>-83363.929999999993</v>
      </c>
      <c r="K56" s="37">
        <f>SUM(B56:J56)</f>
        <v>-2542019.0800000005</v>
      </c>
    </row>
    <row r="57" spans="1:11" ht="18.75" customHeight="1">
      <c r="A57" s="16" t="s">
        <v>84</v>
      </c>
      <c r="B57" s="37">
        <f t="shared" ref="B57:J57" si="13">B58+B59+B60+B61+B62+B63</f>
        <v>-404353.56</v>
      </c>
      <c r="C57" s="37">
        <f t="shared" si="13"/>
        <v>-231463.95</v>
      </c>
      <c r="D57" s="37">
        <f t="shared" si="13"/>
        <v>-260246.77</v>
      </c>
      <c r="E57" s="37">
        <f t="shared" si="13"/>
        <v>-357319.05</v>
      </c>
      <c r="F57" s="37">
        <f t="shared" si="13"/>
        <v>-442707.57</v>
      </c>
      <c r="G57" s="37">
        <f t="shared" si="13"/>
        <v>-363205.97</v>
      </c>
      <c r="H57" s="37">
        <f t="shared" si="13"/>
        <v>-180519</v>
      </c>
      <c r="I57" s="37">
        <f t="shared" si="13"/>
        <v>-33588</v>
      </c>
      <c r="J57" s="37">
        <f t="shared" si="13"/>
        <v>-60915</v>
      </c>
      <c r="K57" s="37">
        <f t="shared" ref="K57:K88" si="14">SUM(B57:J57)</f>
        <v>-2334318.87</v>
      </c>
    </row>
    <row r="58" spans="1:11" ht="18.75" customHeight="1">
      <c r="A58" s="12" t="s">
        <v>85</v>
      </c>
      <c r="B58" s="37">
        <f>-ROUND(B9*$D$3,2)</f>
        <v>-160797</v>
      </c>
      <c r="C58" s="37">
        <f t="shared" ref="C58:J58" si="15">-ROUND(C9*$D$3,2)</f>
        <v>-221085</v>
      </c>
      <c r="D58" s="37">
        <f t="shared" si="15"/>
        <v>-207894</v>
      </c>
      <c r="E58" s="37">
        <f t="shared" si="15"/>
        <v>-145464</v>
      </c>
      <c r="F58" s="37">
        <f t="shared" si="15"/>
        <v>-172926</v>
      </c>
      <c r="G58" s="37">
        <f t="shared" si="15"/>
        <v>-198351</v>
      </c>
      <c r="H58" s="37">
        <f t="shared" si="15"/>
        <v>-180519</v>
      </c>
      <c r="I58" s="37">
        <f t="shared" si="15"/>
        <v>-33588</v>
      </c>
      <c r="J58" s="37">
        <f t="shared" si="15"/>
        <v>-60915</v>
      </c>
      <c r="K58" s="37">
        <f t="shared" si="14"/>
        <v>-1381539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-243556.56</v>
      </c>
      <c r="C62" s="49">
        <v>-10378.950000000001</v>
      </c>
      <c r="D62" s="49">
        <v>-52352.77</v>
      </c>
      <c r="E62" s="49">
        <v>-211855.05</v>
      </c>
      <c r="F62" s="49">
        <v>-269781.57</v>
      </c>
      <c r="G62" s="49">
        <v>-164854.97</v>
      </c>
      <c r="H62" s="20">
        <v>0</v>
      </c>
      <c r="I62" s="20">
        <v>0</v>
      </c>
      <c r="J62" s="20">
        <v>0</v>
      </c>
      <c r="K62" s="37">
        <f t="shared" si="14"/>
        <v>-952779.87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7">
        <f t="shared" si="14"/>
        <v>0</v>
      </c>
    </row>
    <row r="64" spans="1:11" ht="18.75" customHeight="1">
      <c r="A64" s="12" t="s">
        <v>89</v>
      </c>
      <c r="B64" s="20">
        <f t="shared" ref="B64:J64" si="16">SUM(B65:B88)</f>
        <v>-14109.06</v>
      </c>
      <c r="C64" s="20">
        <f t="shared" si="16"/>
        <v>-20684.73</v>
      </c>
      <c r="D64" s="20">
        <f t="shared" si="16"/>
        <v>-20453.64</v>
      </c>
      <c r="E64" s="20">
        <f t="shared" si="16"/>
        <v>-26089.79</v>
      </c>
      <c r="F64" s="20">
        <f t="shared" si="16"/>
        <v>-19039.63</v>
      </c>
      <c r="G64" s="20">
        <f t="shared" si="16"/>
        <v>-28457.03</v>
      </c>
      <c r="H64" s="20">
        <f t="shared" si="16"/>
        <v>-13922.47</v>
      </c>
      <c r="I64" s="20">
        <f t="shared" si="16"/>
        <v>-42494.93</v>
      </c>
      <c r="J64" s="20">
        <f t="shared" si="16"/>
        <v>-22448.93</v>
      </c>
      <c r="K64" s="37">
        <f t="shared" si="14"/>
        <v>-207700.21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-11028.49</v>
      </c>
      <c r="F88" s="20">
        <v>0</v>
      </c>
      <c r="G88" s="20">
        <v>0</v>
      </c>
      <c r="H88" s="20">
        <v>0</v>
      </c>
      <c r="I88" s="50">
        <v>-5810.71</v>
      </c>
      <c r="J88" s="50">
        <v>-12358.73</v>
      </c>
      <c r="K88" s="50">
        <f t="shared" si="14"/>
        <v>-29197.93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889070.05999999982</v>
      </c>
      <c r="C92" s="25">
        <f t="shared" si="18"/>
        <v>1686280.37</v>
      </c>
      <c r="D92" s="25">
        <f t="shared" si="18"/>
        <v>2017349.18</v>
      </c>
      <c r="E92" s="25">
        <f t="shared" si="18"/>
        <v>945324.95</v>
      </c>
      <c r="F92" s="25">
        <f t="shared" si="18"/>
        <v>1377341.41</v>
      </c>
      <c r="G92" s="25">
        <f t="shared" si="18"/>
        <v>2060676.46</v>
      </c>
      <c r="H92" s="25">
        <f t="shared" si="18"/>
        <v>1103764.1800000002</v>
      </c>
      <c r="I92" s="25">
        <f>+I93+I94</f>
        <v>385084.34</v>
      </c>
      <c r="J92" s="25">
        <f>+J93+J94</f>
        <v>607067.65999999992</v>
      </c>
      <c r="K92" s="50">
        <f t="shared" si="17"/>
        <v>11071958.609999999</v>
      </c>
      <c r="L92" s="57"/>
    </row>
    <row r="93" spans="1:12" ht="18.75" customHeight="1">
      <c r="A93" s="16" t="s">
        <v>92</v>
      </c>
      <c r="B93" s="25">
        <f t="shared" ref="B93:J93" si="19">+B44+B57+B64+B89</f>
        <v>874047.36999999988</v>
      </c>
      <c r="C93" s="25">
        <f t="shared" si="19"/>
        <v>1666241.7000000002</v>
      </c>
      <c r="D93" s="25">
        <f t="shared" si="19"/>
        <v>1997027.95</v>
      </c>
      <c r="E93" s="25">
        <f t="shared" si="19"/>
        <v>926423</v>
      </c>
      <c r="F93" s="25">
        <f t="shared" si="19"/>
        <v>1359392.74</v>
      </c>
      <c r="G93" s="25">
        <f t="shared" si="19"/>
        <v>2035635.13</v>
      </c>
      <c r="H93" s="25">
        <f t="shared" si="19"/>
        <v>1088710.2400000002</v>
      </c>
      <c r="I93" s="25">
        <f t="shared" si="19"/>
        <v>385084.34</v>
      </c>
      <c r="J93" s="25">
        <f t="shared" si="19"/>
        <v>595465.27999999991</v>
      </c>
      <c r="K93" s="50">
        <f t="shared" si="17"/>
        <v>10928027.75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15053.94</v>
      </c>
      <c r="I94" s="20">
        <f t="shared" si="20"/>
        <v>0</v>
      </c>
      <c r="J94" s="25">
        <f t="shared" si="20"/>
        <v>11602.38</v>
      </c>
      <c r="K94" s="50">
        <f t="shared" si="17"/>
        <v>143930.85999999999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11071958.619999999</v>
      </c>
    </row>
    <row r="101" spans="1:11" ht="18.75" customHeight="1">
      <c r="A101" s="27" t="s">
        <v>80</v>
      </c>
      <c r="B101" s="28">
        <v>111588.8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111588.8</v>
      </c>
    </row>
    <row r="102" spans="1:11" ht="18.75" customHeight="1">
      <c r="A102" s="27" t="s">
        <v>81</v>
      </c>
      <c r="B102" s="28">
        <v>777481.25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777481.25</v>
      </c>
    </row>
    <row r="103" spans="1:11" ht="18.75" customHeight="1">
      <c r="A103" s="27" t="s">
        <v>82</v>
      </c>
      <c r="B103" s="42">
        <v>0</v>
      </c>
      <c r="C103" s="28">
        <f>+C92</f>
        <v>1686280.37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1686280.37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2017349.18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2017349.18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945324.95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945324.95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192939.46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192939.46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268757.38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268757.38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403972.36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403972.36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511672.21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511672.21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606060.64</v>
      </c>
      <c r="H110" s="42">
        <v>0</v>
      </c>
      <c r="I110" s="42">
        <v>0</v>
      </c>
      <c r="J110" s="42">
        <v>0</v>
      </c>
      <c r="K110" s="43">
        <f t="shared" si="21"/>
        <v>606060.64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48521.2</v>
      </c>
      <c r="H111" s="42">
        <v>0</v>
      </c>
      <c r="I111" s="42">
        <v>0</v>
      </c>
      <c r="J111" s="42">
        <v>0</v>
      </c>
      <c r="K111" s="43">
        <f t="shared" si="21"/>
        <v>48521.2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334210.36</v>
      </c>
      <c r="H112" s="42">
        <v>0</v>
      </c>
      <c r="I112" s="42">
        <v>0</v>
      </c>
      <c r="J112" s="42">
        <v>0</v>
      </c>
      <c r="K112" s="43">
        <f t="shared" si="21"/>
        <v>334210.36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285102.15999999997</v>
      </c>
      <c r="H113" s="42">
        <v>0</v>
      </c>
      <c r="I113" s="42">
        <v>0</v>
      </c>
      <c r="J113" s="42">
        <v>0</v>
      </c>
      <c r="K113" s="43">
        <f t="shared" si="21"/>
        <v>285102.15999999997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786782.11</v>
      </c>
      <c r="H114" s="42">
        <v>0</v>
      </c>
      <c r="I114" s="42">
        <v>0</v>
      </c>
      <c r="J114" s="42">
        <v>0</v>
      </c>
      <c r="K114" s="43">
        <f t="shared" si="21"/>
        <v>786782.11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385998.87</v>
      </c>
      <c r="I115" s="42">
        <v>0</v>
      </c>
      <c r="J115" s="42">
        <v>0</v>
      </c>
      <c r="K115" s="43">
        <f t="shared" si="21"/>
        <v>385998.87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717765.32</v>
      </c>
      <c r="I116" s="42">
        <v>0</v>
      </c>
      <c r="J116" s="42">
        <v>0</v>
      </c>
      <c r="K116" s="43">
        <f t="shared" si="21"/>
        <v>717765.32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385084.34</v>
      </c>
      <c r="J117" s="42">
        <v>0</v>
      </c>
      <c r="K117" s="43">
        <f t="shared" si="21"/>
        <v>385084.34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607067.66</v>
      </c>
      <c r="K118" s="46">
        <f t="shared" si="21"/>
        <v>607067.66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2013-12-30T11:21:19Z</dcterms:modified>
</cp:coreProperties>
</file>