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90" i="8"/>
  <c r="K88"/>
  <c r="K77"/>
  <c r="B9"/>
  <c r="K9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10"/>
  <c r="K11"/>
  <c r="B12"/>
  <c r="K12" s="1"/>
  <c r="C12"/>
  <c r="D12"/>
  <c r="E12"/>
  <c r="F12"/>
  <c r="G12"/>
  <c r="H12"/>
  <c r="I12"/>
  <c r="J12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K58" s="1"/>
  <c r="C58"/>
  <c r="C57" s="1"/>
  <c r="C56" s="1"/>
  <c r="D58"/>
  <c r="D57" s="1"/>
  <c r="D56" s="1"/>
  <c r="E58"/>
  <c r="E57" s="1"/>
  <c r="F58"/>
  <c r="F57" s="1"/>
  <c r="F56" s="1"/>
  <c r="G58"/>
  <c r="G57" s="1"/>
  <c r="G56" s="1"/>
  <c r="H58"/>
  <c r="H57" s="1"/>
  <c r="H56" s="1"/>
  <c r="I58"/>
  <c r="I57" s="1"/>
  <c r="J58"/>
  <c r="J57" s="1"/>
  <c r="K59"/>
  <c r="K62"/>
  <c r="K63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8"/>
  <c r="K79"/>
  <c r="K80"/>
  <c r="K81"/>
  <c r="K82"/>
  <c r="K83"/>
  <c r="K84"/>
  <c r="K85"/>
  <c r="K86"/>
  <c r="K91"/>
  <c r="B94"/>
  <c r="C94"/>
  <c r="D94"/>
  <c r="E94"/>
  <c r="F94"/>
  <c r="G94"/>
  <c r="H94"/>
  <c r="I94"/>
  <c r="J94"/>
  <c r="K95"/>
  <c r="K101"/>
  <c r="K102"/>
  <c r="K106"/>
  <c r="K107"/>
  <c r="K108"/>
  <c r="K109"/>
  <c r="K110"/>
  <c r="K111"/>
  <c r="K112"/>
  <c r="K113"/>
  <c r="K114"/>
  <c r="K115"/>
  <c r="K116"/>
  <c r="K117"/>
  <c r="K118"/>
  <c r="E56" l="1"/>
  <c r="K94"/>
  <c r="J56"/>
  <c r="K64"/>
  <c r="I56"/>
  <c r="J43"/>
  <c r="J93"/>
  <c r="J92" s="1"/>
  <c r="H43"/>
  <c r="H93"/>
  <c r="H92" s="1"/>
  <c r="F43"/>
  <c r="F93"/>
  <c r="F92" s="1"/>
  <c r="D43"/>
  <c r="D93"/>
  <c r="D92" s="1"/>
  <c r="D104" s="1"/>
  <c r="K104" s="1"/>
  <c r="I93"/>
  <c r="I92" s="1"/>
  <c r="I43"/>
  <c r="G93"/>
  <c r="G92" s="1"/>
  <c r="G43"/>
  <c r="E93"/>
  <c r="E92" s="1"/>
  <c r="E105" s="1"/>
  <c r="K105" s="1"/>
  <c r="E43"/>
  <c r="C46"/>
  <c r="K46" s="1"/>
  <c r="C45"/>
  <c r="B57"/>
  <c r="B8"/>
  <c r="K8" l="1"/>
  <c r="K7" s="1"/>
  <c r="B7"/>
  <c r="B45" s="1"/>
  <c r="K57"/>
  <c r="B56"/>
  <c r="K56" s="1"/>
  <c r="C44"/>
  <c r="C93" l="1"/>
  <c r="C92" s="1"/>
  <c r="C103" s="1"/>
  <c r="K103" s="1"/>
  <c r="K100" s="1"/>
  <c r="C43"/>
  <c r="B44"/>
  <c r="K45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<sst xmlns="http://schemas.openxmlformats.org/spreadsheetml/2006/main" count="125" uniqueCount="125">
  <si>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</si>
  <si>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</si>
  <si>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</si>
  <si>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</si>
  <si>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</si>
  <si>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</si>
  <si>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</si>
  <si>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</si>
  <si>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</si>
  <si>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</si>
  <si>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</si>
  <si>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</si>
  <si>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</si>
  <si>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</si>
  <si>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</si>
  <si>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</si>
  <si>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</si>
  <si>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</si>
  <si>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</si>
  <si>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</si>
  <si>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</si>
  <si>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</si>
  <si>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</si>
  <si>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</si>
  <si>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</si>
  <si>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</si>
  <si>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</si>
  <si>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</si>
  <si>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</si>
  <si>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</si>
  <si>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</si>
  <si>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</si>
  <si>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</si>
  <si>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</si>
  <si>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</si>
  <si>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</si>
  <si>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</si>
  <si>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</si>
  <si>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</si>
  <si>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</si>
  <si>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</si>
  <si>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</si>
  <si>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</si>
  <si>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</si>
  <si>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</si>
  <si>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</si>
  <si>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</si>
  <si>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</si>
  <si>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</si>
  <si>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</si>
  <si>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</si>
  <si>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</si>
  <si>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</si>
  <si>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</si>
  <si>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</si>
  <si>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</si>
  <si>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</si>
  <si>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</si>
  <si>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</si>
  <si>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</si>
  <si>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</si>
  <si>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</si>
  <si>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</si>
  <si>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</si>
  <si>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</si>
  <si>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</si>
  <si>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</si>
  <si>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</si>
  <si>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</si>
  <si>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</si>
  <si>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</si>
  <si>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</si>
  <si>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</si>
  <si>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</si>
  <si>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</si>
  <si>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</si>
  <si>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</si>
  <si>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</si>
  <si>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</si>
  <si>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</si>
  <si>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</si>
  <si>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</si>
  <si>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</si>
  <si>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</si>
  <si>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</si>
  <si>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</si>
  <si>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</si>
  <si>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</si>
  <si>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</si>
  <si>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</si>
  <si>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</si>
  <si>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</si>
  <si>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</si>
  <si>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</si>
  <si>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</si>
  <si>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</si>
  <si>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</si>
  <si>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</si>
  <si>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</si>
  <si>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</si>
  <si>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</si>
  <si>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</si>
  <si>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</si>
  <si>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</si>
  <si>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</si>
  <si>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</si>
  <si>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</si>
  <si>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</si>
  <si>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</si>
  <si>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</si>
  <si>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</si>
  <si>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</si>
  <si>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</si>
  <si>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</si>
  <si>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</si>
  <si>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</si>
  <si>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</si>
  <si>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</si>
  <si>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</si>
  <si>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</si>
  <si>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OPERAÇÃO 17/12/13 - VENCIMENTO 24/12/13</t>
  </si>
  <si>
    <t xml:space="preserve">6.3. Revisão de Remuneração pelo Transporte Coletivo </t>
  </si>
  <si>
    <t>6.4. Revisão de Remuneração pelo Serviço Atende (1)</t>
  </si>
  <si>
    <t>Nota:</t>
  </si>
  <si>
    <t xml:space="preserve">   (1) -  Revisão de remuneração para pagamento das horas extras do mês de junho/13.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</si>
</sst>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+B8+B16+B20+B23</f>
        <v>582348</v>
      </c>
      <c r="C7" s="9">
        <f t="shared" si="0"/>
        <v>758398</v>
      </c>
      <c r="D7" s="9">
        <f t="shared" si="0"/>
        <v>791395</v>
      </c>
      <c r="E7" s="9">
        <f t="shared" si="0"/>
        <v>536203</v>
      </c>
      <c r="F7" s="9">
        <f t="shared" si="0"/>
        <v>762449</v>
      </c>
      <c r="G7" s="9">
        <f t="shared" si="0"/>
        <v>1184943</v>
      </c>
      <c r="H7" s="9">
        <f t="shared" si="0"/>
        <v>543946</v>
      </c>
      <c r="I7" s="9">
        <f t="shared" si="0"/>
        <v>119185</v>
      </c>
      <c r="J7" s="9">
        <f t="shared" si="0"/>
        <v>274636</v>
      </c>
      <c r="K7" s="9">
        <f t="shared" si="0"/>
        <v>5553503</v>
      </c>
      <c r="L7" s="55"/>
    </row>
    <row r="8" spans="1:13" ht="17.25" customHeight="1">
      <c r="A8" s="10" t="s">
        <v>31</v>
      </c>
      <c r="B8" s="11">
        <f>B9+B12</f>
        <v>342853</v>
      </c>
      <c r="C8" s="11">
        <f t="shared" ref="C8:J8" si="1">C9+C12</f>
        <v>454761</v>
      </c>
      <c r="D8" s="11">
        <f t="shared" si="1"/>
        <v>448320</v>
      </c>
      <c r="E8" s="11">
        <f t="shared" si="1"/>
        <v>313582</v>
      </c>
      <c r="F8" s="11">
        <f t="shared" si="1"/>
        <v>424004</v>
      </c>
      <c r="G8" s="11">
        <f t="shared" si="1"/>
        <v>636309</v>
      </c>
      <c r="H8" s="11">
        <f t="shared" si="1"/>
        <v>330937</v>
      </c>
      <c r="I8" s="11">
        <f t="shared" si="1"/>
        <v>63604</v>
      </c>
      <c r="J8" s="11">
        <f t="shared" si="1"/>
        <v>153472</v>
      </c>
      <c r="K8" s="11">
        <f>SUM(B8:J8)</f>
        <v>3167842</v>
      </c>
    </row>
    <row r="9" spans="1:13" ht="17.25" customHeight="1">
      <c r="A9" s="15" t="s">
        <v>17</v>
      </c>
      <c r="B9" s="13">
        <f>+B10+B11</f>
        <v>51088</v>
      </c>
      <c r="C9" s="13">
        <f t="shared" ref="C9:J9" si="2">+C10+C11</f>
        <v>71453</v>
      </c>
      <c r="D9" s="13">
        <f t="shared" si="2"/>
        <v>66289</v>
      </c>
      <c r="E9" s="13">
        <f t="shared" si="2"/>
        <v>46203</v>
      </c>
      <c r="F9" s="13">
        <f t="shared" si="2"/>
        <v>55429</v>
      </c>
      <c r="G9" s="13">
        <f t="shared" si="2"/>
        <v>63725</v>
      </c>
      <c r="H9" s="13">
        <f t="shared" si="2"/>
        <v>59181</v>
      </c>
      <c r="I9" s="13">
        <f t="shared" si="2"/>
        <v>11695</v>
      </c>
      <c r="J9" s="13">
        <f t="shared" si="2"/>
        <v>19455</v>
      </c>
      <c r="K9" s="11">
        <f>SUM(B9:J9)</f>
        <v>444518</v>
      </c>
    </row>
    <row r="10" spans="1:13" ht="17.25" customHeight="1">
      <c r="A10" s="31" t="s">
        <v>18</v>
      </c>
      <c r="B10" s="13">
        <v>51088</v>
      </c>
      <c r="C10" s="13">
        <v>71453</v>
      </c>
      <c r="D10" s="13">
        <v>66289</v>
      </c>
      <c r="E10" s="13">
        <v>46203</v>
      </c>
      <c r="F10" s="13">
        <v>55429</v>
      </c>
      <c r="G10" s="13">
        <v>63725</v>
      </c>
      <c r="H10" s="13">
        <v>59181</v>
      </c>
      <c r="I10" s="13">
        <v>11695</v>
      </c>
      <c r="J10" s="13">
        <v>19455</v>
      </c>
      <c r="K10" s="11">
        <f>SUM(B10:J10)</f>
        <v>444518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291765</v>
      </c>
      <c r="C12" s="17">
        <f t="shared" si="3"/>
        <v>383308</v>
      </c>
      <c r="D12" s="17">
        <f t="shared" si="3"/>
        <v>382031</v>
      </c>
      <c r="E12" s="17">
        <f t="shared" si="3"/>
        <v>267379</v>
      </c>
      <c r="F12" s="17">
        <f t="shared" si="3"/>
        <v>368575</v>
      </c>
      <c r="G12" s="17">
        <f t="shared" si="3"/>
        <v>572584</v>
      </c>
      <c r="H12" s="17">
        <f t="shared" si="3"/>
        <v>271756</v>
      </c>
      <c r="I12" s="17">
        <f t="shared" si="3"/>
        <v>51909</v>
      </c>
      <c r="J12" s="17">
        <f t="shared" si="3"/>
        <v>134017</v>
      </c>
      <c r="K12" s="11">
        <f t="shared" ref="K12:K23" si="4">SUM(B12:J12)</f>
        <v>2723324</v>
      </c>
    </row>
    <row r="13" spans="1:13" ht="17.25" customHeight="1">
      <c r="A13" s="14" t="s">
        <v>20</v>
      </c>
      <c r="B13" s="13">
        <v>133574</v>
      </c>
      <c r="C13" s="13">
        <v>188742</v>
      </c>
      <c r="D13" s="13">
        <v>194718</v>
      </c>
      <c r="E13" s="13">
        <v>132752</v>
      </c>
      <c r="F13" s="13">
        <v>180364</v>
      </c>
      <c r="G13" s="13">
        <v>269990</v>
      </c>
      <c r="H13" s="13">
        <v>125331</v>
      </c>
      <c r="I13" s="13">
        <v>28612</v>
      </c>
      <c r="J13" s="13">
        <v>67679</v>
      </c>
      <c r="K13" s="11">
        <f t="shared" si="4"/>
        <v>1321762</v>
      </c>
      <c r="L13" s="55"/>
      <c r="M13" s="56"/>
    </row>
    <row r="14" spans="1:13" ht="17.25" customHeight="1">
      <c r="A14" s="14" t="s">
        <v>21</v>
      </c>
      <c r="B14" s="13">
        <v>130431</v>
      </c>
      <c r="C14" s="13">
        <v>155963</v>
      </c>
      <c r="D14" s="13">
        <v>150744</v>
      </c>
      <c r="E14" s="13">
        <v>111285</v>
      </c>
      <c r="F14" s="13">
        <v>155312</v>
      </c>
      <c r="G14" s="13">
        <v>258446</v>
      </c>
      <c r="H14" s="13">
        <v>121601</v>
      </c>
      <c r="I14" s="13">
        <v>18213</v>
      </c>
      <c r="J14" s="13">
        <v>53652</v>
      </c>
      <c r="K14" s="11">
        <f t="shared" si="4"/>
        <v>1155647</v>
      </c>
      <c r="L14" s="55"/>
    </row>
    <row r="15" spans="1:13" ht="17.25" customHeight="1">
      <c r="A15" s="14" t="s">
        <v>22</v>
      </c>
      <c r="B15" s="13">
        <v>27760</v>
      </c>
      <c r="C15" s="13">
        <v>38603</v>
      </c>
      <c r="D15" s="13">
        <v>36569</v>
      </c>
      <c r="E15" s="13">
        <v>23342</v>
      </c>
      <c r="F15" s="13">
        <v>32899</v>
      </c>
      <c r="G15" s="13">
        <v>44148</v>
      </c>
      <c r="H15" s="13">
        <v>24824</v>
      </c>
      <c r="I15" s="13">
        <v>5084</v>
      </c>
      <c r="J15" s="13">
        <v>12686</v>
      </c>
      <c r="K15" s="11">
        <f t="shared" si="4"/>
        <v>245915</v>
      </c>
    </row>
    <row r="16" spans="1:13" ht="17.25" customHeight="1">
      <c r="A16" s="16" t="s">
        <v>23</v>
      </c>
      <c r="B16" s="11">
        <f>+B17+B18+B19</f>
        <v>196829</v>
      </c>
      <c r="C16" s="11">
        <f t="shared" ref="C16:J16" si="5">+C17+C18+C19</f>
        <v>235640</v>
      </c>
      <c r="D16" s="11">
        <f t="shared" si="5"/>
        <v>261519</v>
      </c>
      <c r="E16" s="11">
        <f t="shared" si="5"/>
        <v>172493</v>
      </c>
      <c r="F16" s="11">
        <f t="shared" si="5"/>
        <v>277994</v>
      </c>
      <c r="G16" s="11">
        <f t="shared" si="5"/>
        <v>482405</v>
      </c>
      <c r="H16" s="11">
        <f t="shared" si="5"/>
        <v>172478</v>
      </c>
      <c r="I16" s="11">
        <f t="shared" si="5"/>
        <v>40456</v>
      </c>
      <c r="J16" s="11">
        <f t="shared" si="5"/>
        <v>88628</v>
      </c>
      <c r="K16" s="11">
        <f t="shared" si="4"/>
        <v>1928442</v>
      </c>
    </row>
    <row r="17" spans="1:12" ht="17.25" customHeight="1">
      <c r="A17" s="12" t="s">
        <v>24</v>
      </c>
      <c r="B17" s="13">
        <v>101730</v>
      </c>
      <c r="C17" s="13">
        <v>135184</v>
      </c>
      <c r="D17" s="13">
        <v>152136</v>
      </c>
      <c r="E17" s="13">
        <v>98248</v>
      </c>
      <c r="F17" s="13">
        <v>154041</v>
      </c>
      <c r="G17" s="13">
        <v>252234</v>
      </c>
      <c r="H17" s="13">
        <v>95632</v>
      </c>
      <c r="I17" s="13">
        <v>24730</v>
      </c>
      <c r="J17" s="13">
        <v>50499</v>
      </c>
      <c r="K17" s="11">
        <f t="shared" si="4"/>
        <v>1064434</v>
      </c>
      <c r="L17" s="55"/>
    </row>
    <row r="18" spans="1:12" ht="17.25" customHeight="1">
      <c r="A18" s="12" t="s">
        <v>25</v>
      </c>
      <c r="B18" s="13">
        <v>77767</v>
      </c>
      <c r="C18" s="13">
        <v>79172</v>
      </c>
      <c r="D18" s="13">
        <v>87086</v>
      </c>
      <c r="E18" s="13">
        <v>61070</v>
      </c>
      <c r="F18" s="13">
        <v>101775</v>
      </c>
      <c r="G18" s="13">
        <v>195776</v>
      </c>
      <c r="H18" s="13">
        <v>63440</v>
      </c>
      <c r="I18" s="13">
        <v>12321</v>
      </c>
      <c r="J18" s="13">
        <v>30364</v>
      </c>
      <c r="K18" s="11">
        <f t="shared" si="4"/>
        <v>708771</v>
      </c>
      <c r="L18" s="55"/>
    </row>
    <row r="19" spans="1:12" ht="17.25" customHeight="1">
      <c r="A19" s="12" t="s">
        <v>26</v>
      </c>
      <c r="B19" s="13">
        <v>17332</v>
      </c>
      <c r="C19" s="13">
        <v>21284</v>
      </c>
      <c r="D19" s="13">
        <v>22297</v>
      </c>
      <c r="E19" s="13">
        <v>13175</v>
      </c>
      <c r="F19" s="13">
        <v>22178</v>
      </c>
      <c r="G19" s="13">
        <v>34395</v>
      </c>
      <c r="H19" s="13">
        <v>13406</v>
      </c>
      <c r="I19" s="13">
        <v>3405</v>
      </c>
      <c r="J19" s="13">
        <v>7765</v>
      </c>
      <c r="K19" s="11">
        <f t="shared" si="4"/>
        <v>155237</v>
      </c>
    </row>
    <row r="20" spans="1:12" ht="17.25" customHeight="1">
      <c r="A20" s="16" t="s">
        <v>27</v>
      </c>
      <c r="B20" s="13">
        <v>42666</v>
      </c>
      <c r="C20" s="13">
        <v>67997</v>
      </c>
      <c r="D20" s="13">
        <v>81556</v>
      </c>
      <c r="E20" s="13">
        <v>50128</v>
      </c>
      <c r="F20" s="13">
        <v>60451</v>
      </c>
      <c r="G20" s="13">
        <v>66229</v>
      </c>
      <c r="H20" s="13">
        <v>34307</v>
      </c>
      <c r="I20" s="13">
        <v>15125</v>
      </c>
      <c r="J20" s="13">
        <v>32536</v>
      </c>
      <c r="K20" s="11">
        <f t="shared" si="4"/>
        <v>450995</v>
      </c>
    </row>
    <row r="21" spans="1:12" ht="17.25" customHeight="1">
      <c r="A21" s="12" t="s">
        <v>28</v>
      </c>
      <c r="B21" s="13">
        <v>27306</v>
      </c>
      <c r="C21" s="13">
        <v>43518</v>
      </c>
      <c r="D21" s="13">
        <v>52196</v>
      </c>
      <c r="E21" s="13">
        <v>32082</v>
      </c>
      <c r="F21" s="13">
        <v>38689</v>
      </c>
      <c r="G21" s="13">
        <v>42387</v>
      </c>
      <c r="H21" s="13">
        <v>21956</v>
      </c>
      <c r="I21" s="13">
        <v>9680</v>
      </c>
      <c r="J21" s="13">
        <v>20823</v>
      </c>
      <c r="K21" s="11">
        <f t="shared" si="4"/>
        <v>288637</v>
      </c>
      <c r="L21" s="55"/>
    </row>
    <row r="22" spans="1:12" ht="17.25" customHeight="1">
      <c r="A22" s="12" t="s">
        <v>29</v>
      </c>
      <c r="B22" s="13">
        <v>15360</v>
      </c>
      <c r="C22" s="13">
        <v>24479</v>
      </c>
      <c r="D22" s="13">
        <v>29360</v>
      </c>
      <c r="E22" s="13">
        <v>18046</v>
      </c>
      <c r="F22" s="13">
        <v>21762</v>
      </c>
      <c r="G22" s="13">
        <v>23842</v>
      </c>
      <c r="H22" s="13">
        <v>12351</v>
      </c>
      <c r="I22" s="13">
        <v>5445</v>
      </c>
      <c r="J22" s="13">
        <v>11713</v>
      </c>
      <c r="K22" s="11">
        <f t="shared" si="4"/>
        <v>162358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6224</v>
      </c>
      <c r="I23" s="11">
        <v>0</v>
      </c>
      <c r="J23" s="11">
        <v>0</v>
      </c>
      <c r="K23" s="11">
        <f t="shared" si="4"/>
        <v>6224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11360.82</v>
      </c>
      <c r="I31" s="20">
        <v>0</v>
      </c>
      <c r="J31" s="20">
        <v>0</v>
      </c>
      <c r="K31" s="24">
        <f>SUM(B31:J31)</f>
        <v>11360.82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1338182.3900000001</v>
      </c>
      <c r="C43" s="23">
        <f t="shared" ref="C43:H43" si="8">+C44+C52</f>
        <v>1984398.93</v>
      </c>
      <c r="D43" s="23">
        <f t="shared" si="8"/>
        <v>2349080.16</v>
      </c>
      <c r="E43" s="23">
        <f t="shared" si="8"/>
        <v>1348685.39</v>
      </c>
      <c r="F43" s="23">
        <f t="shared" si="8"/>
        <v>1853620.88</v>
      </c>
      <c r="G43" s="23">
        <f t="shared" si="8"/>
        <v>2479176.7800000003</v>
      </c>
      <c r="H43" s="23">
        <f t="shared" si="8"/>
        <v>1317728.8800000001</v>
      </c>
      <c r="I43" s="23">
        <f>+I44+I52</f>
        <v>502424.37</v>
      </c>
      <c r="J43" s="23">
        <f>+J44+J52</f>
        <v>698055.06</v>
      </c>
      <c r="K43" s="23">
        <f>SUM(B43:J43)</f>
        <v>13871352.840000002</v>
      </c>
    </row>
    <row r="44" spans="1:11" ht="17.25" customHeight="1">
      <c r="A44" s="16" t="s">
        <v>49</v>
      </c>
      <c r="B44" s="24">
        <f>SUM(B45:B51)</f>
        <v>1322454.07</v>
      </c>
      <c r="C44" s="24">
        <f t="shared" ref="C44:H44" si="9">SUM(C45:C51)</f>
        <v>1964360.26</v>
      </c>
      <c r="D44" s="24">
        <f t="shared" si="9"/>
        <v>2328758.9300000002</v>
      </c>
      <c r="E44" s="24">
        <f t="shared" si="9"/>
        <v>1329783.44</v>
      </c>
      <c r="F44" s="24">
        <f t="shared" si="9"/>
        <v>1835672.21</v>
      </c>
      <c r="G44" s="24">
        <f t="shared" si="9"/>
        <v>2454135.4500000002</v>
      </c>
      <c r="H44" s="24">
        <f t="shared" si="9"/>
        <v>1303123.78</v>
      </c>
      <c r="I44" s="24">
        <f>SUM(I45:I51)</f>
        <v>502424.37</v>
      </c>
      <c r="J44" s="24">
        <f>SUM(J45:J51)</f>
        <v>686452.68</v>
      </c>
      <c r="K44" s="24">
        <f t="shared" ref="K44:K52" si="10">SUM(B44:J44)</f>
        <v>13727165.189999998</v>
      </c>
    </row>
    <row r="45" spans="1:11" ht="17.25" customHeight="1">
      <c r="A45" s="36" t="s">
        <v>50</v>
      </c>
      <c r="B45" s="24">
        <f t="shared" ref="B45:H45" si="11">ROUND(B26*B7,2)</f>
        <v>1322454.07</v>
      </c>
      <c r="C45" s="24">
        <f t="shared" si="11"/>
        <v>1960003.79</v>
      </c>
      <c r="D45" s="24">
        <f t="shared" si="11"/>
        <v>2328758.9300000002</v>
      </c>
      <c r="E45" s="24">
        <f t="shared" si="11"/>
        <v>1329783.44</v>
      </c>
      <c r="F45" s="24">
        <f t="shared" si="11"/>
        <v>1835672.21</v>
      </c>
      <c r="G45" s="24">
        <f t="shared" si="11"/>
        <v>2454135.4500000002</v>
      </c>
      <c r="H45" s="24">
        <f t="shared" si="11"/>
        <v>1291762.96</v>
      </c>
      <c r="I45" s="24">
        <f>ROUND(I26*I7,2)</f>
        <v>502424.37</v>
      </c>
      <c r="J45" s="24">
        <f>ROUND(J26*J7,2)</f>
        <v>686452.68</v>
      </c>
      <c r="K45" s="24">
        <f t="shared" si="10"/>
        <v>13711447.9</v>
      </c>
    </row>
    <row r="46" spans="1:11" ht="17.25" customHeight="1">
      <c r="A46" s="36" t="s">
        <v>51</v>
      </c>
      <c r="B46" s="20">
        <v>0</v>
      </c>
      <c r="C46" s="24">
        <f>ROUND(C27*C7,2)</f>
        <v>4356.47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4356.47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11360.82</v>
      </c>
      <c r="I49" s="33">
        <f>+I31</f>
        <v>0</v>
      </c>
      <c r="J49" s="33">
        <f>+J31</f>
        <v>0</v>
      </c>
      <c r="K49" s="24">
        <f t="shared" si="10"/>
        <v>11360.82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15728.32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14605.1</v>
      </c>
      <c r="I52" s="20">
        <v>0</v>
      </c>
      <c r="J52" s="38">
        <v>11602.38</v>
      </c>
      <c r="K52" s="38">
        <f t="shared" si="10"/>
        <v>144187.65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-487717.74</v>
      </c>
      <c r="C56" s="37">
        <f t="shared" si="12"/>
        <v>-227202.81000000003</v>
      </c>
      <c r="D56" s="37">
        <f t="shared" si="12"/>
        <v>-253291.94000000003</v>
      </c>
      <c r="E56" s="37">
        <f t="shared" si="12"/>
        <v>-432709.43</v>
      </c>
      <c r="F56" s="37">
        <f t="shared" si="12"/>
        <v>-461098.23</v>
      </c>
      <c r="G56" s="37">
        <f t="shared" si="12"/>
        <v>-385130.38999999996</v>
      </c>
      <c r="H56" s="37">
        <f t="shared" si="12"/>
        <v>-180469.52</v>
      </c>
      <c r="I56" s="37">
        <f t="shared" si="12"/>
        <v>-48099.770000000004</v>
      </c>
      <c r="J56" s="37">
        <f t="shared" si="12"/>
        <v>-80950.39</v>
      </c>
      <c r="K56" s="37">
        <f>SUM(B56:J56)</f>
        <v>-2556670.2200000002</v>
      </c>
    </row>
    <row r="57" spans="1:11" ht="18.75" customHeight="1">
      <c r="A57" s="16" t="s">
        <v>84</v>
      </c>
      <c r="B57" s="37">
        <f t="shared" ref="B57:J57" si="13">B58+B59+B60+B61+B62+B63</f>
        <v>-488513.47</v>
      </c>
      <c r="C57" s="37">
        <f t="shared" si="13"/>
        <v>-219618.63</v>
      </c>
      <c r="D57" s="37">
        <f t="shared" si="13"/>
        <v>-263290.46000000002</v>
      </c>
      <c r="E57" s="37">
        <f t="shared" si="13"/>
        <v>-423449.85</v>
      </c>
      <c r="F57" s="37">
        <f t="shared" si="13"/>
        <v>-477535.41</v>
      </c>
      <c r="G57" s="37">
        <f t="shared" si="13"/>
        <v>-387143.57</v>
      </c>
      <c r="H57" s="37">
        <f t="shared" si="13"/>
        <v>-177543</v>
      </c>
      <c r="I57" s="37">
        <f t="shared" si="13"/>
        <v>-35085</v>
      </c>
      <c r="J57" s="37">
        <f t="shared" si="13"/>
        <v>-58365</v>
      </c>
      <c r="K57" s="37">
        <f t="shared" ref="K57:K90" si="14">SUM(B57:J57)</f>
        <v>-2530544.39</v>
      </c>
    </row>
    <row r="58" spans="1:11" ht="18.75" customHeight="1">
      <c r="A58" s="12" t="s">
        <v>85</v>
      </c>
      <c r="B58" s="37">
        <f>-ROUND(B9*$D$3,2)</f>
        <v>-153264</v>
      </c>
      <c r="C58" s="37">
        <f t="shared" ref="C58:J58" si="15">-ROUND(C9*$D$3,2)</f>
        <v>-214359</v>
      </c>
      <c r="D58" s="37">
        <f t="shared" si="15"/>
        <v>-198867</v>
      </c>
      <c r="E58" s="37">
        <f t="shared" si="15"/>
        <v>-138609</v>
      </c>
      <c r="F58" s="37">
        <f t="shared" si="15"/>
        <v>-166287</v>
      </c>
      <c r="G58" s="37">
        <f t="shared" si="15"/>
        <v>-191175</v>
      </c>
      <c r="H58" s="37">
        <f t="shared" si="15"/>
        <v>-177543</v>
      </c>
      <c r="I58" s="37">
        <f t="shared" si="15"/>
        <v>-35085</v>
      </c>
      <c r="J58" s="37">
        <f t="shared" si="15"/>
        <v>-58365</v>
      </c>
      <c r="K58" s="37">
        <f t="shared" si="14"/>
        <v>-1333554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-30</v>
      </c>
      <c r="D60" s="20">
        <v>-39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-335249.46999999997</v>
      </c>
      <c r="C62" s="49">
        <v>-5229.63</v>
      </c>
      <c r="D62" s="49">
        <v>-64384.46</v>
      </c>
      <c r="E62" s="49">
        <v>-284840.84999999998</v>
      </c>
      <c r="F62" s="49">
        <v>-311248.40999999997</v>
      </c>
      <c r="G62" s="49">
        <v>-195968.57</v>
      </c>
      <c r="H62" s="20">
        <v>0</v>
      </c>
      <c r="I62" s="20">
        <v>0</v>
      </c>
      <c r="J62" s="20">
        <v>0</v>
      </c>
      <c r="K62" s="37">
        <f t="shared" si="14"/>
        <v>-1196921.3899999999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20">
        <f t="shared" ref="B64:J64" si="16">SUM(B65:B88)</f>
        <v>-14109.06</v>
      </c>
      <c r="C64" s="20">
        <f t="shared" si="16"/>
        <v>-20684.73</v>
      </c>
      <c r="D64" s="20">
        <f t="shared" si="16"/>
        <v>-20453.64</v>
      </c>
      <c r="E64" s="20">
        <f t="shared" si="16"/>
        <v>-26255.39</v>
      </c>
      <c r="F64" s="20">
        <f t="shared" si="16"/>
        <v>-19039.63</v>
      </c>
      <c r="G64" s="20">
        <f t="shared" si="16"/>
        <v>-28457.03</v>
      </c>
      <c r="H64" s="20">
        <f t="shared" si="16"/>
        <v>-13922.47</v>
      </c>
      <c r="I64" s="20">
        <f t="shared" si="16"/>
        <v>-13014.77</v>
      </c>
      <c r="J64" s="20">
        <f t="shared" si="16"/>
        <v>-22585.39</v>
      </c>
      <c r="K64" s="37">
        <f t="shared" si="14"/>
        <v>-178522.11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-13922.47</v>
      </c>
      <c r="I69" s="37">
        <v>-4894.3900000000003</v>
      </c>
      <c r="J69" s="37">
        <v>-10090.200000000001</v>
      </c>
      <c r="K69" s="50">
        <f t="shared" si="14"/>
        <v>-143530.62000000002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50">
        <v>30000</v>
      </c>
      <c r="J77" s="20">
        <v>0</v>
      </c>
      <c r="K77" s="50">
        <f t="shared" si="14"/>
        <v>30000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98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99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59">
        <f t="shared" si="14"/>
        <v>0</v>
      </c>
      <c r="L86" s="61"/>
    </row>
    <row r="87" spans="1:12" ht="18.75" customHeight="1">
      <c r="A87" s="12" t="s">
        <v>101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0">
        <v>0</v>
      </c>
      <c r="L87" s="60"/>
    </row>
    <row r="88" spans="1:12" ht="18.75" customHeight="1">
      <c r="A88" s="12" t="s">
        <v>119</v>
      </c>
      <c r="B88" s="20">
        <v>0</v>
      </c>
      <c r="C88" s="20">
        <v>0</v>
      </c>
      <c r="D88" s="20">
        <v>0</v>
      </c>
      <c r="E88" s="50">
        <v>-11194.09</v>
      </c>
      <c r="F88" s="20">
        <v>0</v>
      </c>
      <c r="G88" s="20">
        <v>0</v>
      </c>
      <c r="H88" s="20">
        <v>0</v>
      </c>
      <c r="I88" s="50">
        <v>-6330.55</v>
      </c>
      <c r="J88" s="50">
        <v>-12495.19</v>
      </c>
      <c r="K88" s="50">
        <f t="shared" si="14"/>
        <v>-30019.83</v>
      </c>
      <c r="L88" s="60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0">
        <v>0</v>
      </c>
      <c r="L89" s="60"/>
    </row>
    <row r="90" spans="1:12" ht="18.75" customHeight="1">
      <c r="A90" s="16" t="s">
        <v>122</v>
      </c>
      <c r="B90" s="50">
        <v>14904.79</v>
      </c>
      <c r="C90" s="50">
        <v>13100.55</v>
      </c>
      <c r="D90" s="50">
        <v>30452.16</v>
      </c>
      <c r="E90" s="50">
        <v>16995.810000000001</v>
      </c>
      <c r="F90" s="50">
        <v>35476.81</v>
      </c>
      <c r="G90" s="50">
        <v>30470.21</v>
      </c>
      <c r="H90" s="50">
        <v>10995.95</v>
      </c>
      <c r="I90" s="20">
        <v>0</v>
      </c>
      <c r="J90" s="20">
        <v>0</v>
      </c>
      <c r="K90" s="50">
        <f t="shared" si="14"/>
        <v>152396.28</v>
      </c>
      <c r="L90" s="61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ref="K90:K95" si="17">SUM(B91:J91)</f>
        <v>0</v>
      </c>
      <c r="L91" s="57"/>
    </row>
    <row r="92" spans="1:12" ht="18.75" customHeight="1">
      <c r="A92" s="16" t="s">
        <v>93</v>
      </c>
      <c r="B92" s="25">
        <f t="shared" ref="B92:H92" si="18">+B93+B94</f>
        <v>850464.65</v>
      </c>
      <c r="C92" s="25">
        <f t="shared" si="18"/>
        <v>1757196.1199999999</v>
      </c>
      <c r="D92" s="25">
        <f t="shared" si="18"/>
        <v>2095788.2200000002</v>
      </c>
      <c r="E92" s="25">
        <f t="shared" si="18"/>
        <v>915975.96</v>
      </c>
      <c r="F92" s="25">
        <f t="shared" si="18"/>
        <v>1392522.6500000001</v>
      </c>
      <c r="G92" s="25">
        <f t="shared" si="18"/>
        <v>2094046.3900000001</v>
      </c>
      <c r="H92" s="25">
        <f t="shared" si="18"/>
        <v>1137259.3600000001</v>
      </c>
      <c r="I92" s="25">
        <f>+I93+I94</f>
        <v>454324.6</v>
      </c>
      <c r="J92" s="25">
        <f>+J93+J94</f>
        <v>617104.67000000004</v>
      </c>
      <c r="K92" s="50">
        <f t="shared" si="17"/>
        <v>11314682.619999999</v>
      </c>
      <c r="L92" s="57"/>
    </row>
    <row r="93" spans="1:12" ht="18.75" customHeight="1">
      <c r="A93" s="16" t="s">
        <v>92</v>
      </c>
      <c r="B93" s="25">
        <f t="shared" ref="B93:J93" si="19">+B44+B57+B64+B89</f>
        <v>819831.54</v>
      </c>
      <c r="C93" s="25">
        <f t="shared" si="19"/>
        <v>1724056.9</v>
      </c>
      <c r="D93" s="25">
        <f t="shared" si="19"/>
        <v>2045014.8300000003</v>
      </c>
      <c r="E93" s="25">
        <f t="shared" si="19"/>
        <v>880078.2</v>
      </c>
      <c r="F93" s="25">
        <f t="shared" si="19"/>
        <v>1339097.1700000002</v>
      </c>
      <c r="G93" s="25">
        <f t="shared" si="19"/>
        <v>2038534.85</v>
      </c>
      <c r="H93" s="25">
        <f t="shared" si="19"/>
        <v>1111658.31</v>
      </c>
      <c r="I93" s="25">
        <f t="shared" si="19"/>
        <v>454324.6</v>
      </c>
      <c r="J93" s="25">
        <f t="shared" si="19"/>
        <v>605502.29</v>
      </c>
      <c r="K93" s="50">
        <f t="shared" si="17"/>
        <v>11018098.690000001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30633.11</v>
      </c>
      <c r="C94" s="25">
        <f t="shared" si="20"/>
        <v>33139.22</v>
      </c>
      <c r="D94" s="25">
        <f t="shared" si="20"/>
        <v>50773.39</v>
      </c>
      <c r="E94" s="25">
        <f t="shared" si="20"/>
        <v>35897.760000000002</v>
      </c>
      <c r="F94" s="25">
        <f t="shared" si="20"/>
        <v>53425.479999999996</v>
      </c>
      <c r="G94" s="25">
        <f t="shared" si="20"/>
        <v>55511.54</v>
      </c>
      <c r="H94" s="25">
        <f t="shared" si="20"/>
        <v>25601.050000000003</v>
      </c>
      <c r="I94" s="20">
        <f t="shared" si="20"/>
        <v>0</v>
      </c>
      <c r="J94" s="25">
        <f t="shared" si="20"/>
        <v>11602.38</v>
      </c>
      <c r="K94" s="50">
        <f t="shared" si="17"/>
        <v>296583.93000000005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11314682.619999999</v>
      </c>
    </row>
    <row r="101" spans="1:11" ht="18.75" customHeight="1">
      <c r="A101" s="27" t="s">
        <v>80</v>
      </c>
      <c r="B101" s="28">
        <v>106353.71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106353.71</v>
      </c>
    </row>
    <row r="102" spans="1:11" ht="18.75" customHeight="1">
      <c r="A102" s="27" t="s">
        <v>81</v>
      </c>
      <c r="B102" s="28">
        <v>744110.94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744110.94</v>
      </c>
    </row>
    <row r="103" spans="1:11" ht="18.75" customHeight="1">
      <c r="A103" s="27" t="s">
        <v>82</v>
      </c>
      <c r="B103" s="42">
        <v>0</v>
      </c>
      <c r="C103" s="28">
        <f>+C92</f>
        <v>1757196.1199999999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1757196.1199999999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2095788.2200000002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2095788.2200000002</v>
      </c>
    </row>
    <row r="105" spans="1:11" ht="18.75" customHeight="1">
      <c r="A105" s="27" t="s">
        <v>102</v>
      </c>
      <c r="B105" s="42">
        <v>0</v>
      </c>
      <c r="C105" s="42">
        <v>0</v>
      </c>
      <c r="D105" s="42">
        <v>0</v>
      </c>
      <c r="E105" s="28">
        <f>+E92</f>
        <v>915975.96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915975.96</v>
      </c>
    </row>
    <row r="106" spans="1:11" ht="18.75" customHeight="1">
      <c r="A106" s="27" t="s">
        <v>103</v>
      </c>
      <c r="B106" s="42">
        <v>0</v>
      </c>
      <c r="C106" s="42">
        <v>0</v>
      </c>
      <c r="D106" s="42">
        <v>0</v>
      </c>
      <c r="E106" s="42">
        <v>0</v>
      </c>
      <c r="F106" s="28">
        <v>200313.09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200313.09</v>
      </c>
    </row>
    <row r="107" spans="1:11" ht="18.75" customHeight="1">
      <c r="A107" s="27" t="s">
        <v>104</v>
      </c>
      <c r="B107" s="42">
        <v>0</v>
      </c>
      <c r="C107" s="42">
        <v>0</v>
      </c>
      <c r="D107" s="42">
        <v>0</v>
      </c>
      <c r="E107" s="42">
        <v>0</v>
      </c>
      <c r="F107" s="28">
        <v>277361.95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277361.95</v>
      </c>
    </row>
    <row r="108" spans="1:11" ht="18.75" customHeight="1">
      <c r="A108" s="27" t="s">
        <v>105</v>
      </c>
      <c r="B108" s="42">
        <v>0</v>
      </c>
      <c r="C108" s="42">
        <v>0</v>
      </c>
      <c r="D108" s="42">
        <v>0</v>
      </c>
      <c r="E108" s="42">
        <v>0</v>
      </c>
      <c r="F108" s="28">
        <v>420691.44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420691.44</v>
      </c>
    </row>
    <row r="109" spans="1:11" ht="18.75" customHeight="1">
      <c r="A109" s="27" t="s">
        <v>106</v>
      </c>
      <c r="B109" s="42">
        <v>0</v>
      </c>
      <c r="C109" s="42">
        <v>0</v>
      </c>
      <c r="D109" s="42">
        <v>0</v>
      </c>
      <c r="E109" s="42">
        <v>0</v>
      </c>
      <c r="F109" s="28">
        <v>494156.18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494156.18</v>
      </c>
    </row>
    <row r="110" spans="1:11" ht="18.75" customHeight="1">
      <c r="A110" s="27" t="s">
        <v>107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625248.12</v>
      </c>
      <c r="H110" s="42">
        <v>0</v>
      </c>
      <c r="I110" s="42">
        <v>0</v>
      </c>
      <c r="J110" s="42">
        <v>0</v>
      </c>
      <c r="K110" s="43">
        <f t="shared" si="21"/>
        <v>625248.12</v>
      </c>
    </row>
    <row r="111" spans="1:11" ht="18.75" customHeight="1">
      <c r="A111" s="27" t="s">
        <v>108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53756.1</v>
      </c>
      <c r="H111" s="42">
        <v>0</v>
      </c>
      <c r="I111" s="42">
        <v>0</v>
      </c>
      <c r="J111" s="42">
        <v>0</v>
      </c>
      <c r="K111" s="43">
        <f t="shared" si="21"/>
        <v>53756.1</v>
      </c>
    </row>
    <row r="112" spans="1:11" ht="18.75" customHeight="1">
      <c r="A112" s="27" t="s">
        <v>109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345966.09</v>
      </c>
      <c r="H112" s="42">
        <v>0</v>
      </c>
      <c r="I112" s="42">
        <v>0</v>
      </c>
      <c r="J112" s="42">
        <v>0</v>
      </c>
      <c r="K112" s="43">
        <f t="shared" si="21"/>
        <v>345966.09</v>
      </c>
    </row>
    <row r="113" spans="1:11" ht="18.75" customHeight="1">
      <c r="A113" s="27" t="s">
        <v>110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289123.61</v>
      </c>
      <c r="H113" s="42">
        <v>0</v>
      </c>
      <c r="I113" s="42">
        <v>0</v>
      </c>
      <c r="J113" s="42">
        <v>0</v>
      </c>
      <c r="K113" s="43">
        <f t="shared" si="21"/>
        <v>289123.61</v>
      </c>
    </row>
    <row r="114" spans="1:11" ht="18.75" customHeight="1">
      <c r="A114" s="27" t="s">
        <v>111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779952.46</v>
      </c>
      <c r="H114" s="42">
        <v>0</v>
      </c>
      <c r="I114" s="42">
        <v>0</v>
      </c>
      <c r="J114" s="42">
        <v>0</v>
      </c>
      <c r="K114" s="43">
        <f t="shared" si="21"/>
        <v>779952.46</v>
      </c>
    </row>
    <row r="115" spans="1:11" ht="18.75" customHeight="1">
      <c r="A115" s="27" t="s">
        <v>112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400788.44</v>
      </c>
      <c r="I115" s="42">
        <v>0</v>
      </c>
      <c r="J115" s="42">
        <v>0</v>
      </c>
      <c r="K115" s="43">
        <f t="shared" si="21"/>
        <v>400788.44</v>
      </c>
    </row>
    <row r="116" spans="1:11" ht="18.75" customHeight="1">
      <c r="A116" s="27" t="s">
        <v>113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736470.92</v>
      </c>
      <c r="I116" s="42">
        <v>0</v>
      </c>
      <c r="J116" s="42">
        <v>0</v>
      </c>
      <c r="K116" s="43">
        <f t="shared" si="21"/>
        <v>736470.92</v>
      </c>
    </row>
    <row r="117" spans="1:11" ht="18.75" customHeight="1">
      <c r="A117" s="27" t="s">
        <v>114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454324.6</v>
      </c>
      <c r="J117" s="42">
        <v>0</v>
      </c>
      <c r="K117" s="43">
        <f t="shared" si="21"/>
        <v>454324.6</v>
      </c>
    </row>
    <row r="118" spans="1:11" ht="18.75" customHeight="1">
      <c r="A118" s="29" t="s">
        <v>115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617104.67000000004</v>
      </c>
      <c r="K118" s="46">
        <f t="shared" si="21"/>
        <v>617104.67000000004</v>
      </c>
    </row>
    <row r="119" spans="1:11" ht="18.75" customHeight="1">
      <c r="A119" s="41" t="s">
        <v>123</v>
      </c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41" t="s">
        <v>124</v>
      </c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2013-12-23T17:04:59Z</dcterms:modified>
</cp:coreProperties>
</file>