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8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K16" s="1"/>
  <c r="C16"/>
  <c r="D16"/>
  <c r="E16"/>
  <c r="F16"/>
  <c r="G16"/>
  <c r="H16"/>
  <c r="I16"/>
  <c r="J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G58"/>
  <c r="G57" s="1"/>
  <c r="G56" s="1"/>
  <c r="H58"/>
  <c r="H57" s="1"/>
  <c r="I58"/>
  <c r="I57" s="1"/>
  <c r="J58"/>
  <c r="J57" s="1"/>
  <c r="K58"/>
  <c r="K59"/>
  <c r="K62"/>
  <c r="K63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K94" s="1"/>
  <c r="I94"/>
  <c r="J94"/>
  <c r="K95"/>
  <c r="K101"/>
  <c r="K102"/>
  <c r="K106"/>
  <c r="K107"/>
  <c r="K108"/>
  <c r="K109"/>
  <c r="K110"/>
  <c r="K111"/>
  <c r="K112"/>
  <c r="K113"/>
  <c r="K114"/>
  <c r="K115"/>
  <c r="K116"/>
  <c r="K117"/>
  <c r="K118"/>
  <c r="J56" l="1"/>
  <c r="I56"/>
  <c r="H56"/>
  <c r="F56"/>
  <c r="K64"/>
  <c r="E56"/>
  <c r="J43"/>
  <c r="J93"/>
  <c r="J92" s="1"/>
  <c r="H43"/>
  <c r="H93"/>
  <c r="H92" s="1"/>
  <c r="F43"/>
  <c r="F93"/>
  <c r="F92" s="1"/>
  <c r="D43"/>
  <c r="D93"/>
  <c r="D92" s="1"/>
  <c r="D104" s="1"/>
  <c r="K104" s="1"/>
  <c r="K8"/>
  <c r="K7" s="1"/>
  <c r="B7"/>
  <c r="B45" s="1"/>
  <c r="K57"/>
  <c r="B56"/>
  <c r="K56" s="1"/>
  <c r="I93"/>
  <c r="I92" s="1"/>
  <c r="I43"/>
  <c r="G93"/>
  <c r="G92" s="1"/>
  <c r="G43"/>
  <c r="E93"/>
  <c r="E92" s="1"/>
  <c r="E105" s="1"/>
  <c r="K105" s="1"/>
  <c r="E43"/>
  <c r="C46"/>
  <c r="K46" s="1"/>
  <c r="C45"/>
  <c r="C44" l="1"/>
  <c r="B44"/>
  <c r="K45"/>
  <c r="C93" l="1"/>
  <c r="C92" s="1"/>
  <c r="C103" s="1"/>
  <c r="K103" s="1"/>
  <c r="K100" s="1"/>
  <c r="C43"/>
  <c r="B43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<sst xmlns="http://schemas.openxmlformats.org/spreadsheetml/2006/main" count="123" uniqueCount="123">
  <si>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</si>
  <si>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</si>
  <si>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</si>
  <si>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</si>
  <si>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</si>
  <si>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</si>
  <si>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</si>
  <si>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</si>
  <si>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</si>
  <si>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</si>
  <si>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</si>
  <si>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</si>
  <si>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</si>
  <si>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</si>
  <si>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</si>
  <si>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</si>
  <si>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</si>
  <si>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</si>
  <si>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</si>
  <si>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</si>
  <si>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</si>
  <si>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</si>
  <si>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</si>
  <si>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</si>
  <si>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</si>
  <si>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</si>
  <si>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</si>
  <si>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</si>
  <si>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</si>
  <si>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</si>
  <si>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</si>
  <si>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</si>
  <si>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</si>
  <si>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</si>
  <si>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</si>
  <si>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</si>
  <si>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</si>
  <si>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</si>
  <si>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</si>
  <si>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</si>
  <si>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</si>
  <si>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</si>
  <si>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</si>
  <si>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</si>
  <si>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</si>
  <si>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</si>
  <si>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</si>
  <si>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</si>
  <si>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</si>
  <si>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</si>
  <si>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</si>
  <si>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</si>
  <si>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</si>
  <si>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</si>
  <si>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</si>
  <si>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</si>
  <si>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</si>
  <si>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</si>
  <si>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</si>
  <si>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</si>
  <si>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</si>
  <si>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</si>
  <si>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</si>
  <si>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</si>
  <si>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</si>
  <si>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</si>
  <si>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</si>
  <si>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</si>
  <si>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</si>
  <si>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</si>
  <si>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</si>
  <si>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</si>
  <si>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</si>
  <si>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</si>
  <si>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</si>
  <si>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</si>
  <si>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</si>
  <si>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</si>
  <si>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</si>
  <si>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</si>
  <si>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</si>
  <si>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</si>
  <si>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</si>
  <si>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</si>
  <si>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</si>
  <si>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</si>
  <si>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</si>
  <si>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</si>
  <si>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</si>
  <si>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</si>
  <si>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</si>
  <si>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</si>
  <si>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</si>
  <si>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</si>
  <si>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</si>
  <si>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</si>
  <si>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</si>
  <si>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</si>
  <si>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</si>
  <si>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</si>
  <si>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</si>
  <si>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</si>
  <si>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</si>
  <si>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</si>
  <si>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</si>
  <si>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</si>
  <si>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</si>
  <si>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</si>
  <si>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</si>
  <si>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</si>
  <si>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</si>
  <si>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</si>
  <si>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</si>
  <si>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</si>
  <si>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</si>
  <si>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</si>
  <si>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</si>
  <si>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</si>
  <si>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</si>
  <si>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</si>
  <si>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</si>
  <si>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</si>
  <si>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16/12/13 - VENCIMENTO 23/12/13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</si>
</sst>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572798</v>
      </c>
      <c r="C7" s="9">
        <f t="shared" si="0"/>
        <v>741580</v>
      </c>
      <c r="D7" s="9">
        <f t="shared" si="0"/>
        <v>778318</v>
      </c>
      <c r="E7" s="9">
        <f t="shared" si="0"/>
        <v>523578</v>
      </c>
      <c r="F7" s="9">
        <f t="shared" si="0"/>
        <v>752366</v>
      </c>
      <c r="G7" s="9">
        <f t="shared" si="0"/>
        <v>1166207</v>
      </c>
      <c r="H7" s="9">
        <f t="shared" si="0"/>
        <v>535216</v>
      </c>
      <c r="I7" s="9">
        <f t="shared" si="0"/>
        <v>116832</v>
      </c>
      <c r="J7" s="9">
        <f t="shared" si="0"/>
        <v>276370</v>
      </c>
      <c r="K7" s="9">
        <f t="shared" si="0"/>
        <v>5463265</v>
      </c>
      <c r="L7" s="55"/>
    </row>
    <row r="8" spans="1:13" ht="17.25" customHeight="1">
      <c r="A8" s="10" t="s">
        <v>31</v>
      </c>
      <c r="B8" s="11">
        <f>B9+B12</f>
        <v>339641</v>
      </c>
      <c r="C8" s="11">
        <f t="shared" ref="C8:J8" si="1">C9+C12</f>
        <v>447071</v>
      </c>
      <c r="D8" s="11">
        <f t="shared" si="1"/>
        <v>442835</v>
      </c>
      <c r="E8" s="11">
        <f t="shared" si="1"/>
        <v>306667</v>
      </c>
      <c r="F8" s="11">
        <f t="shared" si="1"/>
        <v>419045</v>
      </c>
      <c r="G8" s="11">
        <f t="shared" si="1"/>
        <v>628680</v>
      </c>
      <c r="H8" s="11">
        <f t="shared" si="1"/>
        <v>325918</v>
      </c>
      <c r="I8" s="11">
        <f t="shared" si="1"/>
        <v>62434</v>
      </c>
      <c r="J8" s="11">
        <f t="shared" si="1"/>
        <v>155294</v>
      </c>
      <c r="K8" s="11">
        <f>SUM(B8:J8)</f>
        <v>3127585</v>
      </c>
    </row>
    <row r="9" spans="1:13" ht="17.25" customHeight="1">
      <c r="A9" s="15" t="s">
        <v>17</v>
      </c>
      <c r="B9" s="13">
        <f>+B10+B11</f>
        <v>54796</v>
      </c>
      <c r="C9" s="13">
        <f t="shared" ref="C9:J9" si="2">+C10+C11</f>
        <v>75612</v>
      </c>
      <c r="D9" s="13">
        <f t="shared" si="2"/>
        <v>71606</v>
      </c>
      <c r="E9" s="13">
        <f t="shared" si="2"/>
        <v>48328</v>
      </c>
      <c r="F9" s="13">
        <f t="shared" si="2"/>
        <v>58375</v>
      </c>
      <c r="G9" s="13">
        <f t="shared" si="2"/>
        <v>68392</v>
      </c>
      <c r="H9" s="13">
        <f t="shared" si="2"/>
        <v>60756</v>
      </c>
      <c r="I9" s="13">
        <f t="shared" si="2"/>
        <v>12020</v>
      </c>
      <c r="J9" s="13">
        <f t="shared" si="2"/>
        <v>21594</v>
      </c>
      <c r="K9" s="11">
        <f>SUM(B9:J9)</f>
        <v>471479</v>
      </c>
    </row>
    <row r="10" spans="1:13" ht="17.25" customHeight="1">
      <c r="A10" s="31" t="s">
        <v>18</v>
      </c>
      <c r="B10" s="13">
        <v>54796</v>
      </c>
      <c r="C10" s="13">
        <v>75612</v>
      </c>
      <c r="D10" s="13">
        <v>71606</v>
      </c>
      <c r="E10" s="13">
        <v>48328</v>
      </c>
      <c r="F10" s="13">
        <v>58375</v>
      </c>
      <c r="G10" s="13">
        <v>68392</v>
      </c>
      <c r="H10" s="13">
        <v>60756</v>
      </c>
      <c r="I10" s="13">
        <v>12020</v>
      </c>
      <c r="J10" s="13">
        <v>21594</v>
      </c>
      <c r="K10" s="11">
        <f>SUM(B10:J10)</f>
        <v>471479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284845</v>
      </c>
      <c r="C12" s="17">
        <f t="shared" si="3"/>
        <v>371459</v>
      </c>
      <c r="D12" s="17">
        <f t="shared" si="3"/>
        <v>371229</v>
      </c>
      <c r="E12" s="17">
        <f t="shared" si="3"/>
        <v>258339</v>
      </c>
      <c r="F12" s="17">
        <f t="shared" si="3"/>
        <v>360670</v>
      </c>
      <c r="G12" s="17">
        <f t="shared" si="3"/>
        <v>560288</v>
      </c>
      <c r="H12" s="17">
        <f t="shared" si="3"/>
        <v>265162</v>
      </c>
      <c r="I12" s="17">
        <f t="shared" si="3"/>
        <v>50414</v>
      </c>
      <c r="J12" s="17">
        <f t="shared" si="3"/>
        <v>133700</v>
      </c>
      <c r="K12" s="11">
        <f t="shared" ref="K12:K23" si="4">SUM(B12:J12)</f>
        <v>2656106</v>
      </c>
    </row>
    <row r="13" spans="1:13" ht="17.25" customHeight="1">
      <c r="A13" s="14" t="s">
        <v>20</v>
      </c>
      <c r="B13" s="13">
        <v>127705</v>
      </c>
      <c r="C13" s="13">
        <v>179612</v>
      </c>
      <c r="D13" s="13">
        <v>186108</v>
      </c>
      <c r="E13" s="13">
        <v>125886</v>
      </c>
      <c r="F13" s="13">
        <v>173232</v>
      </c>
      <c r="G13" s="13">
        <v>259318</v>
      </c>
      <c r="H13" s="13">
        <v>120650</v>
      </c>
      <c r="I13" s="13">
        <v>26954</v>
      </c>
      <c r="J13" s="13">
        <v>66310</v>
      </c>
      <c r="K13" s="11">
        <f t="shared" si="4"/>
        <v>1265775</v>
      </c>
      <c r="L13" s="55"/>
      <c r="M13" s="56"/>
    </row>
    <row r="14" spans="1:13" ht="17.25" customHeight="1">
      <c r="A14" s="14" t="s">
        <v>21</v>
      </c>
      <c r="B14" s="13">
        <v>128338</v>
      </c>
      <c r="C14" s="13">
        <v>152835</v>
      </c>
      <c r="D14" s="13">
        <v>147759</v>
      </c>
      <c r="E14" s="13">
        <v>109044</v>
      </c>
      <c r="F14" s="13">
        <v>153144</v>
      </c>
      <c r="G14" s="13">
        <v>254621</v>
      </c>
      <c r="H14" s="13">
        <v>119183</v>
      </c>
      <c r="I14" s="13">
        <v>18177</v>
      </c>
      <c r="J14" s="13">
        <v>54149</v>
      </c>
      <c r="K14" s="11">
        <f t="shared" si="4"/>
        <v>1137250</v>
      </c>
      <c r="L14" s="55"/>
    </row>
    <row r="15" spans="1:13" ht="17.25" customHeight="1">
      <c r="A15" s="14" t="s">
        <v>22</v>
      </c>
      <c r="B15" s="13">
        <v>28802</v>
      </c>
      <c r="C15" s="13">
        <v>39012</v>
      </c>
      <c r="D15" s="13">
        <v>37362</v>
      </c>
      <c r="E15" s="13">
        <v>23409</v>
      </c>
      <c r="F15" s="13">
        <v>34294</v>
      </c>
      <c r="G15" s="13">
        <v>46349</v>
      </c>
      <c r="H15" s="13">
        <v>25329</v>
      </c>
      <c r="I15" s="13">
        <v>5283</v>
      </c>
      <c r="J15" s="13">
        <v>13241</v>
      </c>
      <c r="K15" s="11">
        <f t="shared" si="4"/>
        <v>253081</v>
      </c>
    </row>
    <row r="16" spans="1:13" ht="17.25" customHeight="1">
      <c r="A16" s="16" t="s">
        <v>23</v>
      </c>
      <c r="B16" s="11">
        <f>+B17+B18+B19</f>
        <v>191720</v>
      </c>
      <c r="C16" s="11">
        <f t="shared" ref="C16:J16" si="5">+C17+C18+C19</f>
        <v>228018</v>
      </c>
      <c r="D16" s="11">
        <f t="shared" si="5"/>
        <v>253870</v>
      </c>
      <c r="E16" s="11">
        <f t="shared" si="5"/>
        <v>167561</v>
      </c>
      <c r="F16" s="11">
        <f t="shared" si="5"/>
        <v>272773</v>
      </c>
      <c r="G16" s="11">
        <f t="shared" si="5"/>
        <v>471465</v>
      </c>
      <c r="H16" s="11">
        <f t="shared" si="5"/>
        <v>169273</v>
      </c>
      <c r="I16" s="11">
        <f t="shared" si="5"/>
        <v>39680</v>
      </c>
      <c r="J16" s="11">
        <f t="shared" si="5"/>
        <v>88230</v>
      </c>
      <c r="K16" s="11">
        <f t="shared" si="4"/>
        <v>1882590</v>
      </c>
    </row>
    <row r="17" spans="1:12" ht="17.25" customHeight="1">
      <c r="A17" s="12" t="s">
        <v>24</v>
      </c>
      <c r="B17" s="13">
        <v>97278</v>
      </c>
      <c r="C17" s="13">
        <v>127851</v>
      </c>
      <c r="D17" s="13">
        <v>145283</v>
      </c>
      <c r="E17" s="13">
        <v>93316</v>
      </c>
      <c r="F17" s="13">
        <v>148639</v>
      </c>
      <c r="G17" s="13">
        <v>242885</v>
      </c>
      <c r="H17" s="13">
        <v>92834</v>
      </c>
      <c r="I17" s="13">
        <v>23783</v>
      </c>
      <c r="J17" s="13">
        <v>48936</v>
      </c>
      <c r="K17" s="11">
        <f t="shared" si="4"/>
        <v>1020805</v>
      </c>
      <c r="L17" s="55"/>
    </row>
    <row r="18" spans="1:12" ht="17.25" customHeight="1">
      <c r="A18" s="12" t="s">
        <v>25</v>
      </c>
      <c r="B18" s="13">
        <v>76503</v>
      </c>
      <c r="C18" s="13">
        <v>78262</v>
      </c>
      <c r="D18" s="13">
        <v>85746</v>
      </c>
      <c r="E18" s="13">
        <v>60708</v>
      </c>
      <c r="F18" s="13">
        <v>100512</v>
      </c>
      <c r="G18" s="13">
        <v>192519</v>
      </c>
      <c r="H18" s="13">
        <v>62242</v>
      </c>
      <c r="I18" s="13">
        <v>12428</v>
      </c>
      <c r="J18" s="13">
        <v>30985</v>
      </c>
      <c r="K18" s="11">
        <f t="shared" si="4"/>
        <v>699905</v>
      </c>
      <c r="L18" s="55"/>
    </row>
    <row r="19" spans="1:12" ht="17.25" customHeight="1">
      <c r="A19" s="12" t="s">
        <v>26</v>
      </c>
      <c r="B19" s="13">
        <v>17939</v>
      </c>
      <c r="C19" s="13">
        <v>21905</v>
      </c>
      <c r="D19" s="13">
        <v>22841</v>
      </c>
      <c r="E19" s="13">
        <v>13537</v>
      </c>
      <c r="F19" s="13">
        <v>23622</v>
      </c>
      <c r="G19" s="13">
        <v>36061</v>
      </c>
      <c r="H19" s="13">
        <v>14197</v>
      </c>
      <c r="I19" s="13">
        <v>3469</v>
      </c>
      <c r="J19" s="13">
        <v>8309</v>
      </c>
      <c r="K19" s="11">
        <f t="shared" si="4"/>
        <v>161880</v>
      </c>
    </row>
    <row r="20" spans="1:12" ht="17.25" customHeight="1">
      <c r="A20" s="16" t="s">
        <v>27</v>
      </c>
      <c r="B20" s="13">
        <v>41437</v>
      </c>
      <c r="C20" s="13">
        <v>66491</v>
      </c>
      <c r="D20" s="13">
        <v>81613</v>
      </c>
      <c r="E20" s="13">
        <v>49350</v>
      </c>
      <c r="F20" s="13">
        <v>60548</v>
      </c>
      <c r="G20" s="13">
        <v>66062</v>
      </c>
      <c r="H20" s="13">
        <v>34018</v>
      </c>
      <c r="I20" s="13">
        <v>14718</v>
      </c>
      <c r="J20" s="13">
        <v>32846</v>
      </c>
      <c r="K20" s="11">
        <f t="shared" si="4"/>
        <v>447083</v>
      </c>
    </row>
    <row r="21" spans="1:12" ht="17.25" customHeight="1">
      <c r="A21" s="12" t="s">
        <v>28</v>
      </c>
      <c r="B21" s="13">
        <v>26520</v>
      </c>
      <c r="C21" s="13">
        <v>42554</v>
      </c>
      <c r="D21" s="13">
        <v>52232</v>
      </c>
      <c r="E21" s="13">
        <v>31584</v>
      </c>
      <c r="F21" s="13">
        <v>38751</v>
      </c>
      <c r="G21" s="13">
        <v>42280</v>
      </c>
      <c r="H21" s="13">
        <v>21772</v>
      </c>
      <c r="I21" s="13">
        <v>9420</v>
      </c>
      <c r="J21" s="13">
        <v>21021</v>
      </c>
      <c r="K21" s="11">
        <f t="shared" si="4"/>
        <v>286134</v>
      </c>
      <c r="L21" s="55"/>
    </row>
    <row r="22" spans="1:12" ht="17.25" customHeight="1">
      <c r="A22" s="12" t="s">
        <v>29</v>
      </c>
      <c r="B22" s="13">
        <v>14917</v>
      </c>
      <c r="C22" s="13">
        <v>23937</v>
      </c>
      <c r="D22" s="13">
        <v>29381</v>
      </c>
      <c r="E22" s="13">
        <v>17766</v>
      </c>
      <c r="F22" s="13">
        <v>21797</v>
      </c>
      <c r="G22" s="13">
        <v>23782</v>
      </c>
      <c r="H22" s="13">
        <v>12246</v>
      </c>
      <c r="I22" s="13">
        <v>5298</v>
      </c>
      <c r="J22" s="13">
        <v>11825</v>
      </c>
      <c r="K22" s="11">
        <f t="shared" si="4"/>
        <v>160949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6007</v>
      </c>
      <c r="I23" s="11">
        <v>0</v>
      </c>
      <c r="J23" s="11">
        <v>0</v>
      </c>
      <c r="K23" s="11">
        <f t="shared" si="4"/>
        <v>6007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11876.16</v>
      </c>
      <c r="I31" s="20">
        <v>0</v>
      </c>
      <c r="J31" s="20">
        <v>0</v>
      </c>
      <c r="K31" s="24">
        <f>SUM(B31:J31)</f>
        <v>11876.16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1315597.8699999999</v>
      </c>
      <c r="C43" s="23">
        <f t="shared" ref="C43:H43" si="8">+C44+C52</f>
        <v>1940837.8800000001</v>
      </c>
      <c r="D43" s="23">
        <f t="shared" si="8"/>
        <v>2310599.7799999998</v>
      </c>
      <c r="E43" s="23">
        <f t="shared" si="8"/>
        <v>1317375.3899999999</v>
      </c>
      <c r="F43" s="23">
        <f t="shared" si="8"/>
        <v>1829345.0499999998</v>
      </c>
      <c r="G43" s="23">
        <f t="shared" si="8"/>
        <v>2440372.65</v>
      </c>
      <c r="H43" s="23">
        <f t="shared" si="8"/>
        <v>1297512.22</v>
      </c>
      <c r="I43" s="23">
        <f>+I44+I52</f>
        <v>492505.3</v>
      </c>
      <c r="J43" s="23">
        <f>+J44+J52</f>
        <v>702389.2</v>
      </c>
      <c r="K43" s="23">
        <f>SUM(B43:J43)</f>
        <v>13646535.34</v>
      </c>
    </row>
    <row r="44" spans="1:11" ht="17.25" customHeight="1">
      <c r="A44" s="16" t="s">
        <v>49</v>
      </c>
      <c r="B44" s="24">
        <f>SUM(B45:B51)</f>
        <v>1300766.98</v>
      </c>
      <c r="C44" s="24">
        <f t="shared" ref="C44:H44" si="9">SUM(C45:C51)</f>
        <v>1920799.2100000002</v>
      </c>
      <c r="D44" s="24">
        <f t="shared" si="9"/>
        <v>2290278.5499999998</v>
      </c>
      <c r="E44" s="24">
        <f t="shared" si="9"/>
        <v>1298473.44</v>
      </c>
      <c r="F44" s="24">
        <f t="shared" si="9"/>
        <v>1811396.38</v>
      </c>
      <c r="G44" s="24">
        <f t="shared" si="9"/>
        <v>2415331.3199999998</v>
      </c>
      <c r="H44" s="24">
        <f t="shared" si="9"/>
        <v>1282907.1199999999</v>
      </c>
      <c r="I44" s="24">
        <f>SUM(I45:I51)</f>
        <v>492505.3</v>
      </c>
      <c r="J44" s="24">
        <f>SUM(J45:J51)</f>
        <v>690786.82</v>
      </c>
      <c r="K44" s="24">
        <f t="shared" ref="K44:K52" si="10">SUM(B44:J44)</f>
        <v>13503245.119999999</v>
      </c>
    </row>
    <row r="45" spans="1:11" ht="17.25" customHeight="1">
      <c r="A45" s="36" t="s">
        <v>50</v>
      </c>
      <c r="B45" s="24">
        <f t="shared" ref="B45:H45" si="11">ROUND(B26*B7,2)</f>
        <v>1300766.98</v>
      </c>
      <c r="C45" s="24">
        <f t="shared" si="11"/>
        <v>1916539.35</v>
      </c>
      <c r="D45" s="24">
        <f t="shared" si="11"/>
        <v>2290278.5499999998</v>
      </c>
      <c r="E45" s="24">
        <f t="shared" si="11"/>
        <v>1298473.44</v>
      </c>
      <c r="F45" s="24">
        <f t="shared" si="11"/>
        <v>1811396.38</v>
      </c>
      <c r="G45" s="24">
        <f t="shared" si="11"/>
        <v>2415331.3199999998</v>
      </c>
      <c r="H45" s="24">
        <f t="shared" si="11"/>
        <v>1271030.96</v>
      </c>
      <c r="I45" s="24">
        <f>ROUND(I26*I7,2)</f>
        <v>492505.3</v>
      </c>
      <c r="J45" s="24">
        <f>ROUND(J26*J7,2)</f>
        <v>690786.82</v>
      </c>
      <c r="K45" s="24">
        <f t="shared" si="10"/>
        <v>13487109.100000001</v>
      </c>
    </row>
    <row r="46" spans="1:11" ht="17.25" customHeight="1">
      <c r="A46" s="36" t="s">
        <v>51</v>
      </c>
      <c r="B46" s="20">
        <v>0</v>
      </c>
      <c r="C46" s="24">
        <f>ROUND(C27*C7,2)</f>
        <v>4259.8599999999997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4259.8599999999997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11876.16</v>
      </c>
      <c r="I49" s="33">
        <f>+I31</f>
        <v>0</v>
      </c>
      <c r="J49" s="33">
        <f>+J31</f>
        <v>0</v>
      </c>
      <c r="K49" s="24">
        <f t="shared" si="10"/>
        <v>11876.16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14605.1</v>
      </c>
      <c r="I52" s="20">
        <v>0</v>
      </c>
      <c r="J52" s="38">
        <v>11602.38</v>
      </c>
      <c r="K52" s="38">
        <f t="shared" si="10"/>
        <v>143290.22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-265022.63</v>
      </c>
      <c r="C56" s="37">
        <f t="shared" si="12"/>
        <v>-252295.86000000002</v>
      </c>
      <c r="D56" s="37">
        <f t="shared" si="12"/>
        <v>-256274.82</v>
      </c>
      <c r="E56" s="37">
        <f t="shared" si="12"/>
        <v>-269520.78000000003</v>
      </c>
      <c r="F56" s="37">
        <f t="shared" si="12"/>
        <v>-283359.96999999997</v>
      </c>
      <c r="G56" s="37">
        <f t="shared" si="12"/>
        <v>-295495.89</v>
      </c>
      <c r="H56" s="37">
        <f t="shared" si="12"/>
        <v>-196190.47</v>
      </c>
      <c r="I56" s="37">
        <f t="shared" si="12"/>
        <v>271050.21000000002</v>
      </c>
      <c r="J56" s="37">
        <f t="shared" si="12"/>
        <v>462555.03</v>
      </c>
      <c r="K56" s="37">
        <f>SUM(B56:J56)</f>
        <v>-1084555.1800000002</v>
      </c>
    </row>
    <row r="57" spans="1:11" ht="18.75" customHeight="1">
      <c r="A57" s="16" t="s">
        <v>84</v>
      </c>
      <c r="B57" s="37">
        <f t="shared" ref="B57:J57" si="13">B58+B59+B60+B61+B62+B63</f>
        <v>-250913.57</v>
      </c>
      <c r="C57" s="37">
        <f t="shared" si="13"/>
        <v>-231611.13</v>
      </c>
      <c r="D57" s="37">
        <f t="shared" si="13"/>
        <v>-235821.18</v>
      </c>
      <c r="E57" s="37">
        <f t="shared" si="13"/>
        <v>-243525.26</v>
      </c>
      <c r="F57" s="37">
        <f t="shared" si="13"/>
        <v>-264320.33999999997</v>
      </c>
      <c r="G57" s="37">
        <f t="shared" si="13"/>
        <v>-267038.86</v>
      </c>
      <c r="H57" s="37">
        <f t="shared" si="13"/>
        <v>-182268</v>
      </c>
      <c r="I57" s="37">
        <f t="shared" si="13"/>
        <v>-36060</v>
      </c>
      <c r="J57" s="37">
        <f t="shared" si="13"/>
        <v>-64782</v>
      </c>
      <c r="K57" s="37">
        <f t="shared" ref="K57:K88" si="14">SUM(B57:J57)</f>
        <v>-1776340.3399999999</v>
      </c>
    </row>
    <row r="58" spans="1:11" ht="18.75" customHeight="1">
      <c r="A58" s="12" t="s">
        <v>85</v>
      </c>
      <c r="B58" s="37">
        <f>-ROUND(B9*$D$3,2)</f>
        <v>-164388</v>
      </c>
      <c r="C58" s="37">
        <f t="shared" ref="C58:J58" si="15">-ROUND(C9*$D$3,2)</f>
        <v>-226836</v>
      </c>
      <c r="D58" s="37">
        <f t="shared" si="15"/>
        <v>-214818</v>
      </c>
      <c r="E58" s="37">
        <f t="shared" si="15"/>
        <v>-144984</v>
      </c>
      <c r="F58" s="37">
        <f t="shared" si="15"/>
        <v>-175125</v>
      </c>
      <c r="G58" s="37">
        <f t="shared" si="15"/>
        <v>-205176</v>
      </c>
      <c r="H58" s="37">
        <f t="shared" si="15"/>
        <v>-182268</v>
      </c>
      <c r="I58" s="37">
        <f t="shared" si="15"/>
        <v>-36060</v>
      </c>
      <c r="J58" s="37">
        <f t="shared" si="15"/>
        <v>-64782</v>
      </c>
      <c r="K58" s="37">
        <f t="shared" si="14"/>
        <v>-1414437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-86525.57</v>
      </c>
      <c r="C62" s="49">
        <v>-4775.13</v>
      </c>
      <c r="D62" s="49">
        <v>-21003.18</v>
      </c>
      <c r="E62" s="49">
        <v>-98541.26</v>
      </c>
      <c r="F62" s="49">
        <v>-89195.34</v>
      </c>
      <c r="G62" s="49">
        <v>-61862.86</v>
      </c>
      <c r="H62" s="20">
        <v>0</v>
      </c>
      <c r="I62" s="20">
        <v>0</v>
      </c>
      <c r="J62" s="20">
        <v>0</v>
      </c>
      <c r="K62" s="37">
        <f t="shared" si="14"/>
        <v>-361903.33999999997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 t="shared" ref="B64:J64" si="16">SUM(B65:B88)</f>
        <v>-14109.06</v>
      </c>
      <c r="C64" s="49">
        <f t="shared" si="16"/>
        <v>-20684.73</v>
      </c>
      <c r="D64" s="49">
        <f t="shared" si="16"/>
        <v>-20453.64</v>
      </c>
      <c r="E64" s="49">
        <f t="shared" si="16"/>
        <v>-25995.519999999997</v>
      </c>
      <c r="F64" s="49">
        <f t="shared" si="16"/>
        <v>-19039.63</v>
      </c>
      <c r="G64" s="49">
        <f t="shared" si="16"/>
        <v>-28457.03</v>
      </c>
      <c r="H64" s="49">
        <f t="shared" si="16"/>
        <v>-13922.47</v>
      </c>
      <c r="I64" s="49">
        <f t="shared" si="16"/>
        <v>307110.21000000002</v>
      </c>
      <c r="J64" s="20">
        <f t="shared" si="16"/>
        <v>527337.03</v>
      </c>
      <c r="K64" s="37">
        <f t="shared" si="14"/>
        <v>691785.16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350000</v>
      </c>
      <c r="J77" s="37">
        <v>550000</v>
      </c>
      <c r="K77" s="37">
        <f t="shared" si="14"/>
        <v>900000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20">
        <v>-10934.22</v>
      </c>
      <c r="F88" s="20">
        <v>0</v>
      </c>
      <c r="G88" s="20">
        <v>0</v>
      </c>
      <c r="H88" s="20">
        <v>0</v>
      </c>
      <c r="I88" s="37">
        <v>-6205.57</v>
      </c>
      <c r="J88" s="37">
        <v>-12572.77</v>
      </c>
      <c r="K88" s="37">
        <f t="shared" si="14"/>
        <v>-29712.560000000001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1050575.2399999998</v>
      </c>
      <c r="C92" s="25">
        <f t="shared" si="18"/>
        <v>1688542.02</v>
      </c>
      <c r="D92" s="25">
        <f t="shared" si="18"/>
        <v>2054324.96</v>
      </c>
      <c r="E92" s="25">
        <f t="shared" si="18"/>
        <v>1047854.6099999999</v>
      </c>
      <c r="F92" s="25">
        <f t="shared" si="18"/>
        <v>1545985.08</v>
      </c>
      <c r="G92" s="25">
        <f t="shared" si="18"/>
        <v>2144876.7600000002</v>
      </c>
      <c r="H92" s="25">
        <f t="shared" si="18"/>
        <v>1101321.75</v>
      </c>
      <c r="I92" s="25">
        <f>+I93+I94</f>
        <v>763555.51</v>
      </c>
      <c r="J92" s="25">
        <f>+J93+J94</f>
        <v>1164944.23</v>
      </c>
      <c r="K92" s="50">
        <f t="shared" si="17"/>
        <v>12561980.16</v>
      </c>
      <c r="L92" s="57"/>
    </row>
    <row r="93" spans="1:12" ht="18.75" customHeight="1">
      <c r="A93" s="16" t="s">
        <v>92</v>
      </c>
      <c r="B93" s="25">
        <f t="shared" ref="B93:J93" si="19">+B44+B57+B64+B89</f>
        <v>1035744.3499999999</v>
      </c>
      <c r="C93" s="25">
        <f t="shared" si="19"/>
        <v>1668503.35</v>
      </c>
      <c r="D93" s="25">
        <f t="shared" si="19"/>
        <v>2034003.73</v>
      </c>
      <c r="E93" s="25">
        <f t="shared" si="19"/>
        <v>1028952.6599999999</v>
      </c>
      <c r="F93" s="25">
        <f t="shared" si="19"/>
        <v>1528036.4100000001</v>
      </c>
      <c r="G93" s="25">
        <f t="shared" si="19"/>
        <v>2119835.4300000002</v>
      </c>
      <c r="H93" s="25">
        <f t="shared" si="19"/>
        <v>1086716.6499999999</v>
      </c>
      <c r="I93" s="25">
        <f t="shared" si="19"/>
        <v>763555.51</v>
      </c>
      <c r="J93" s="25">
        <f t="shared" si="19"/>
        <v>1153341.8500000001</v>
      </c>
      <c r="K93" s="50">
        <f t="shared" si="17"/>
        <v>12418689.939999999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14830.89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14605.1</v>
      </c>
      <c r="I94" s="20">
        <f t="shared" si="20"/>
        <v>0</v>
      </c>
      <c r="J94" s="25">
        <f t="shared" si="20"/>
        <v>11602.38</v>
      </c>
      <c r="K94" s="50">
        <f t="shared" si="17"/>
        <v>143290.22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12561980.180000002</v>
      </c>
    </row>
    <row r="101" spans="1:11" ht="18.75" customHeight="1">
      <c r="A101" s="27" t="s">
        <v>80</v>
      </c>
      <c r="B101" s="28">
        <v>131132.54999999999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131132.54999999999</v>
      </c>
    </row>
    <row r="102" spans="1:11" ht="18.75" customHeight="1">
      <c r="A102" s="27" t="s">
        <v>81</v>
      </c>
      <c r="B102" s="28">
        <v>919442.69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919442.69</v>
      </c>
    </row>
    <row r="103" spans="1:11" ht="18.75" customHeight="1">
      <c r="A103" s="27" t="s">
        <v>82</v>
      </c>
      <c r="B103" s="42">
        <v>0</v>
      </c>
      <c r="C103" s="28">
        <f>+C92</f>
        <v>1688542.02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1688542.02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2054324.96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2054324.96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1047854.6099999999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1047854.6099999999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191998.78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191998.78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267482.34000000003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267482.34000000003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401549.77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401549.77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684954.2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684954.2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638810.56999999995</v>
      </c>
      <c r="H110" s="42">
        <v>0</v>
      </c>
      <c r="I110" s="42">
        <v>0</v>
      </c>
      <c r="J110" s="42">
        <v>0</v>
      </c>
      <c r="K110" s="43">
        <f t="shared" si="21"/>
        <v>638810.56999999995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50205.21</v>
      </c>
      <c r="H111" s="42">
        <v>0</v>
      </c>
      <c r="I111" s="42">
        <v>0</v>
      </c>
      <c r="J111" s="42">
        <v>0</v>
      </c>
      <c r="K111" s="43">
        <f t="shared" si="21"/>
        <v>50205.21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346945.41</v>
      </c>
      <c r="H112" s="42">
        <v>0</v>
      </c>
      <c r="I112" s="42">
        <v>0</v>
      </c>
      <c r="J112" s="42">
        <v>0</v>
      </c>
      <c r="K112" s="43">
        <f t="shared" si="21"/>
        <v>346945.41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298917.44</v>
      </c>
      <c r="H113" s="42">
        <v>0</v>
      </c>
      <c r="I113" s="42">
        <v>0</v>
      </c>
      <c r="J113" s="42">
        <v>0</v>
      </c>
      <c r="K113" s="43">
        <f t="shared" si="21"/>
        <v>298917.44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809998.14</v>
      </c>
      <c r="H114" s="42">
        <v>0</v>
      </c>
      <c r="I114" s="42">
        <v>0</v>
      </c>
      <c r="J114" s="42">
        <v>0</v>
      </c>
      <c r="K114" s="43">
        <f t="shared" si="21"/>
        <v>809998.14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389059.59</v>
      </c>
      <c r="I115" s="42">
        <v>0</v>
      </c>
      <c r="J115" s="42">
        <v>0</v>
      </c>
      <c r="K115" s="43">
        <f t="shared" si="21"/>
        <v>389059.59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712262.16</v>
      </c>
      <c r="I116" s="42">
        <v>0</v>
      </c>
      <c r="J116" s="42">
        <v>0</v>
      </c>
      <c r="K116" s="43">
        <f t="shared" si="21"/>
        <v>712262.16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763555.51</v>
      </c>
      <c r="J117" s="42">
        <v>0</v>
      </c>
      <c r="K117" s="43">
        <f t="shared" si="21"/>
        <v>763555.51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1164944.23</v>
      </c>
      <c r="K118" s="46">
        <f t="shared" si="21"/>
        <v>1164944.23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2013-12-20T18:28:36Z</dcterms:modified>
</cp:coreProperties>
</file>