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88" i="8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B64"/>
  <c r="C64"/>
  <c r="D64"/>
  <c r="E64"/>
  <c r="F64"/>
  <c r="G64"/>
  <c r="H64"/>
  <c r="I64"/>
  <c r="J64"/>
  <c r="K64" s="1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H56" l="1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K57"/>
  <c r="B44"/>
  <c r="K45"/>
  <c r="J93"/>
  <c r="J92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<sst xmlns="http://schemas.openxmlformats.org/spreadsheetml/2006/main" count="123" uniqueCount="123">
  <si>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</si>
  <si>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</si>
  <si>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</si>
  <si>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</si>
  <si>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</si>
  <si>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</si>
  <si>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</si>
  <si>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</si>
  <si>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</si>
  <si>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</si>
  <si>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</si>
  <si>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</si>
  <si>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</si>
  <si>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</si>
  <si>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</si>
  <si>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</si>
  <si>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</si>
  <si>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</si>
  <si>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</si>
  <si>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</si>
  <si>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</si>
  <si>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</si>
  <si>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</si>
  <si>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</si>
  <si>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</si>
  <si>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</si>
  <si>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</si>
  <si>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</si>
  <si>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</si>
  <si>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</si>
  <si>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</si>
  <si>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</si>
  <si>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</si>
  <si>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</si>
  <si>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</si>
  <si>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</si>
  <si>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</si>
  <si>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</si>
  <si>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</si>
  <si>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</si>
  <si>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</si>
  <si>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</si>
  <si>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</si>
  <si>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</si>
  <si>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</si>
  <si>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</si>
  <si>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</si>
  <si>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</si>
  <si>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</si>
  <si>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</si>
  <si>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</si>
  <si>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</si>
  <si>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</si>
  <si>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</si>
  <si>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</si>
  <si>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</si>
  <si>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</si>
  <si>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</si>
  <si>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</si>
  <si>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</si>
  <si>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</si>
  <si>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</si>
  <si>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</si>
  <si>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</si>
  <si>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</si>
  <si>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</si>
  <si>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</si>
  <si>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</si>
  <si>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</si>
  <si>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</si>
  <si>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</si>
  <si>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</si>
  <si>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</si>
  <si>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</si>
  <si>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</si>
  <si>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</si>
  <si>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</si>
  <si>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</si>
  <si>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</si>
  <si>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</si>
  <si>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</si>
  <si>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</si>
  <si>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</si>
  <si>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</si>
  <si>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</si>
  <si>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</si>
  <si>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</si>
  <si>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</si>
  <si>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</si>
  <si>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</si>
  <si>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</si>
  <si>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</si>
  <si>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</si>
  <si>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</si>
  <si>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</si>
  <si>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</si>
  <si>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</si>
  <si>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</si>
  <si>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</si>
  <si>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</si>
  <si>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</si>
  <si>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</si>
  <si>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</si>
  <si>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</si>
  <si>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</si>
  <si>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</si>
  <si>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</si>
  <si>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</si>
  <si>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</si>
  <si>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</si>
  <si>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</si>
  <si>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</si>
  <si>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</si>
  <si>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</si>
  <si>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</si>
  <si>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</si>
  <si>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</si>
  <si>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</si>
  <si>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</si>
  <si>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</si>
  <si>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</si>
  <si>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</si>
  <si>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15/12/13 - VENCIMENTO 20/12/13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</si>
</sst>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209881</v>
      </c>
      <c r="C7" s="9">
        <f t="shared" si="0"/>
        <v>284795</v>
      </c>
      <c r="D7" s="9">
        <f t="shared" si="0"/>
        <v>299986</v>
      </c>
      <c r="E7" s="9">
        <f t="shared" si="0"/>
        <v>172600</v>
      </c>
      <c r="F7" s="9">
        <f t="shared" si="0"/>
        <v>310211</v>
      </c>
      <c r="G7" s="9">
        <f t="shared" si="0"/>
        <v>453787</v>
      </c>
      <c r="H7" s="9">
        <f t="shared" si="0"/>
        <v>161401</v>
      </c>
      <c r="I7" s="9">
        <f t="shared" si="0"/>
        <v>31592</v>
      </c>
      <c r="J7" s="9">
        <f t="shared" si="0"/>
        <v>114030</v>
      </c>
      <c r="K7" s="9">
        <f t="shared" si="0"/>
        <v>2038283</v>
      </c>
      <c r="L7" s="55"/>
    </row>
    <row r="8" spans="1:13" ht="17.25" customHeight="1">
      <c r="A8" s="10" t="s">
        <v>31</v>
      </c>
      <c r="B8" s="11">
        <f>B9+B12</f>
        <v>122417</v>
      </c>
      <c r="C8" s="11">
        <f t="shared" ref="C8:J8" si="1">C9+C12</f>
        <v>173441</v>
      </c>
      <c r="D8" s="11">
        <f t="shared" si="1"/>
        <v>172342</v>
      </c>
      <c r="E8" s="11">
        <f t="shared" si="1"/>
        <v>102623</v>
      </c>
      <c r="F8" s="11">
        <f t="shared" si="1"/>
        <v>168861</v>
      </c>
      <c r="G8" s="11">
        <f t="shared" si="1"/>
        <v>242060</v>
      </c>
      <c r="H8" s="11">
        <f t="shared" si="1"/>
        <v>99392</v>
      </c>
      <c r="I8" s="11">
        <f t="shared" si="1"/>
        <v>17192</v>
      </c>
      <c r="J8" s="11">
        <f t="shared" si="1"/>
        <v>65255</v>
      </c>
      <c r="K8" s="11">
        <f>SUM(B8:J8)</f>
        <v>1163583</v>
      </c>
    </row>
    <row r="9" spans="1:13" ht="17.25" customHeight="1">
      <c r="A9" s="15" t="s">
        <v>17</v>
      </c>
      <c r="B9" s="13">
        <f>+B10+B11</f>
        <v>27742</v>
      </c>
      <c r="C9" s="13">
        <f t="shared" ref="C9:J9" si="2">+C10+C11</f>
        <v>42517</v>
      </c>
      <c r="D9" s="13">
        <f t="shared" si="2"/>
        <v>40011</v>
      </c>
      <c r="E9" s="13">
        <f t="shared" si="2"/>
        <v>23105</v>
      </c>
      <c r="F9" s="13">
        <f t="shared" si="2"/>
        <v>33335</v>
      </c>
      <c r="G9" s="13">
        <f t="shared" si="2"/>
        <v>36832</v>
      </c>
      <c r="H9" s="13">
        <f t="shared" si="2"/>
        <v>23130</v>
      </c>
      <c r="I9" s="13">
        <f t="shared" si="2"/>
        <v>4838</v>
      </c>
      <c r="J9" s="13">
        <f t="shared" si="2"/>
        <v>13495</v>
      </c>
      <c r="K9" s="11">
        <f>SUM(B9:J9)</f>
        <v>245005</v>
      </c>
    </row>
    <row r="10" spans="1:13" ht="17.25" customHeight="1">
      <c r="A10" s="31" t="s">
        <v>18</v>
      </c>
      <c r="B10" s="13">
        <v>27742</v>
      </c>
      <c r="C10" s="13">
        <v>42517</v>
      </c>
      <c r="D10" s="13">
        <v>40011</v>
      </c>
      <c r="E10" s="13">
        <v>23105</v>
      </c>
      <c r="F10" s="13">
        <v>33335</v>
      </c>
      <c r="G10" s="13">
        <v>36832</v>
      </c>
      <c r="H10" s="13">
        <v>23130</v>
      </c>
      <c r="I10" s="13">
        <v>4838</v>
      </c>
      <c r="J10" s="13">
        <v>13495</v>
      </c>
      <c r="K10" s="11">
        <f>SUM(B10:J10)</f>
        <v>245005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94675</v>
      </c>
      <c r="C12" s="17">
        <f t="shared" si="3"/>
        <v>130924</v>
      </c>
      <c r="D12" s="17">
        <f t="shared" si="3"/>
        <v>132331</v>
      </c>
      <c r="E12" s="17">
        <f t="shared" si="3"/>
        <v>79518</v>
      </c>
      <c r="F12" s="17">
        <f t="shared" si="3"/>
        <v>135526</v>
      </c>
      <c r="G12" s="17">
        <f t="shared" si="3"/>
        <v>205228</v>
      </c>
      <c r="H12" s="17">
        <f t="shared" si="3"/>
        <v>76262</v>
      </c>
      <c r="I12" s="17">
        <f t="shared" si="3"/>
        <v>12354</v>
      </c>
      <c r="J12" s="17">
        <f t="shared" si="3"/>
        <v>51760</v>
      </c>
      <c r="K12" s="11">
        <f t="shared" ref="K12:K23" si="4">SUM(B12:J12)</f>
        <v>918578</v>
      </c>
    </row>
    <row r="13" spans="1:13" ht="17.25" customHeight="1">
      <c r="A13" s="14" t="s">
        <v>20</v>
      </c>
      <c r="B13" s="13">
        <v>41858</v>
      </c>
      <c r="C13" s="13">
        <v>62334</v>
      </c>
      <c r="D13" s="13">
        <v>64488</v>
      </c>
      <c r="E13" s="13">
        <v>39043</v>
      </c>
      <c r="F13" s="13">
        <v>60795</v>
      </c>
      <c r="G13" s="13">
        <v>88703</v>
      </c>
      <c r="H13" s="13">
        <v>32618</v>
      </c>
      <c r="I13" s="13">
        <v>6454</v>
      </c>
      <c r="J13" s="13">
        <v>25241</v>
      </c>
      <c r="K13" s="11">
        <f t="shared" si="4"/>
        <v>421534</v>
      </c>
      <c r="L13" s="55"/>
      <c r="M13" s="56"/>
    </row>
    <row r="14" spans="1:13" ht="17.25" customHeight="1">
      <c r="A14" s="14" t="s">
        <v>21</v>
      </c>
      <c r="B14" s="13">
        <v>42706</v>
      </c>
      <c r="C14" s="13">
        <v>53647</v>
      </c>
      <c r="D14" s="13">
        <v>54889</v>
      </c>
      <c r="E14" s="13">
        <v>32593</v>
      </c>
      <c r="F14" s="13">
        <v>60273</v>
      </c>
      <c r="G14" s="13">
        <v>98884</v>
      </c>
      <c r="H14" s="13">
        <v>36151</v>
      </c>
      <c r="I14" s="13">
        <v>4606</v>
      </c>
      <c r="J14" s="13">
        <v>21331</v>
      </c>
      <c r="K14" s="11">
        <f t="shared" si="4"/>
        <v>405080</v>
      </c>
      <c r="L14" s="55"/>
    </row>
    <row r="15" spans="1:13" ht="17.25" customHeight="1">
      <c r="A15" s="14" t="s">
        <v>22</v>
      </c>
      <c r="B15" s="13">
        <v>10111</v>
      </c>
      <c r="C15" s="13">
        <v>14943</v>
      </c>
      <c r="D15" s="13">
        <v>12954</v>
      </c>
      <c r="E15" s="13">
        <v>7882</v>
      </c>
      <c r="F15" s="13">
        <v>14458</v>
      </c>
      <c r="G15" s="13">
        <v>17641</v>
      </c>
      <c r="H15" s="13">
        <v>7493</v>
      </c>
      <c r="I15" s="13">
        <v>1294</v>
      </c>
      <c r="J15" s="13">
        <v>5188</v>
      </c>
      <c r="K15" s="11">
        <f t="shared" si="4"/>
        <v>91964</v>
      </c>
    </row>
    <row r="16" spans="1:13" ht="17.25" customHeight="1">
      <c r="A16" s="16" t="s">
        <v>23</v>
      </c>
      <c r="B16" s="11">
        <f>+B17+B18+B19</f>
        <v>70149</v>
      </c>
      <c r="C16" s="11">
        <f t="shared" ref="C16:J16" si="5">+C17+C18+C19</f>
        <v>84903</v>
      </c>
      <c r="D16" s="11">
        <f t="shared" si="5"/>
        <v>95682</v>
      </c>
      <c r="E16" s="11">
        <f t="shared" si="5"/>
        <v>52957</v>
      </c>
      <c r="F16" s="11">
        <f t="shared" si="5"/>
        <v>116511</v>
      </c>
      <c r="G16" s="11">
        <f t="shared" si="5"/>
        <v>186687</v>
      </c>
      <c r="H16" s="11">
        <f t="shared" si="5"/>
        <v>51047</v>
      </c>
      <c r="I16" s="11">
        <f t="shared" si="5"/>
        <v>10012</v>
      </c>
      <c r="J16" s="11">
        <f t="shared" si="5"/>
        <v>34230</v>
      </c>
      <c r="K16" s="11">
        <f t="shared" si="4"/>
        <v>702178</v>
      </c>
    </row>
    <row r="17" spans="1:12" ht="17.25" customHeight="1">
      <c r="A17" s="12" t="s">
        <v>24</v>
      </c>
      <c r="B17" s="13">
        <v>38674</v>
      </c>
      <c r="C17" s="13">
        <v>50895</v>
      </c>
      <c r="D17" s="13">
        <v>57838</v>
      </c>
      <c r="E17" s="13">
        <v>32421</v>
      </c>
      <c r="F17" s="13">
        <v>64469</v>
      </c>
      <c r="G17" s="13">
        <v>95156</v>
      </c>
      <c r="H17" s="13">
        <v>28572</v>
      </c>
      <c r="I17" s="13">
        <v>6444</v>
      </c>
      <c r="J17" s="13">
        <v>19703</v>
      </c>
      <c r="K17" s="11">
        <f t="shared" si="4"/>
        <v>394172</v>
      </c>
      <c r="L17" s="55"/>
    </row>
    <row r="18" spans="1:12" ht="17.25" customHeight="1">
      <c r="A18" s="12" t="s">
        <v>25</v>
      </c>
      <c r="B18" s="13">
        <v>25589</v>
      </c>
      <c r="C18" s="13">
        <v>26673</v>
      </c>
      <c r="D18" s="13">
        <v>30860</v>
      </c>
      <c r="E18" s="13">
        <v>16716</v>
      </c>
      <c r="F18" s="13">
        <v>42949</v>
      </c>
      <c r="G18" s="13">
        <v>78920</v>
      </c>
      <c r="H18" s="13">
        <v>18965</v>
      </c>
      <c r="I18" s="13">
        <v>2816</v>
      </c>
      <c r="J18" s="13">
        <v>11707</v>
      </c>
      <c r="K18" s="11">
        <f t="shared" si="4"/>
        <v>255195</v>
      </c>
      <c r="L18" s="55"/>
    </row>
    <row r="19" spans="1:12" ht="17.25" customHeight="1">
      <c r="A19" s="12" t="s">
        <v>26</v>
      </c>
      <c r="B19" s="13">
        <v>5886</v>
      </c>
      <c r="C19" s="13">
        <v>7335</v>
      </c>
      <c r="D19" s="13">
        <v>6984</v>
      </c>
      <c r="E19" s="13">
        <v>3820</v>
      </c>
      <c r="F19" s="13">
        <v>9093</v>
      </c>
      <c r="G19" s="13">
        <v>12611</v>
      </c>
      <c r="H19" s="13">
        <v>3510</v>
      </c>
      <c r="I19" s="13">
        <v>752</v>
      </c>
      <c r="J19" s="13">
        <v>2820</v>
      </c>
      <c r="K19" s="11">
        <f t="shared" si="4"/>
        <v>52811</v>
      </c>
    </row>
    <row r="20" spans="1:12" ht="17.25" customHeight="1">
      <c r="A20" s="16" t="s">
        <v>27</v>
      </c>
      <c r="B20" s="13">
        <v>17315</v>
      </c>
      <c r="C20" s="13">
        <v>26451</v>
      </c>
      <c r="D20" s="13">
        <v>31962</v>
      </c>
      <c r="E20" s="13">
        <v>17020</v>
      </c>
      <c r="F20" s="13">
        <v>24839</v>
      </c>
      <c r="G20" s="13">
        <v>25040</v>
      </c>
      <c r="H20" s="13">
        <v>10155</v>
      </c>
      <c r="I20" s="13">
        <v>4388</v>
      </c>
      <c r="J20" s="13">
        <v>14545</v>
      </c>
      <c r="K20" s="11">
        <f t="shared" si="4"/>
        <v>171715</v>
      </c>
    </row>
    <row r="21" spans="1:12" ht="17.25" customHeight="1">
      <c r="A21" s="12" t="s">
        <v>28</v>
      </c>
      <c r="B21" s="13">
        <v>11082</v>
      </c>
      <c r="C21" s="13">
        <v>16929</v>
      </c>
      <c r="D21" s="13">
        <v>20456</v>
      </c>
      <c r="E21" s="13">
        <v>10893</v>
      </c>
      <c r="F21" s="13">
        <v>15897</v>
      </c>
      <c r="G21" s="13">
        <v>16026</v>
      </c>
      <c r="H21" s="13">
        <v>6499</v>
      </c>
      <c r="I21" s="13">
        <v>2808</v>
      </c>
      <c r="J21" s="13">
        <v>9309</v>
      </c>
      <c r="K21" s="11">
        <f t="shared" si="4"/>
        <v>109899</v>
      </c>
      <c r="L21" s="55"/>
    </row>
    <row r="22" spans="1:12" ht="17.25" customHeight="1">
      <c r="A22" s="12" t="s">
        <v>29</v>
      </c>
      <c r="B22" s="13">
        <v>6233</v>
      </c>
      <c r="C22" s="13">
        <v>9522</v>
      </c>
      <c r="D22" s="13">
        <v>11506</v>
      </c>
      <c r="E22" s="13">
        <v>6127</v>
      </c>
      <c r="F22" s="13">
        <v>8942</v>
      </c>
      <c r="G22" s="13">
        <v>9014</v>
      </c>
      <c r="H22" s="13">
        <v>3656</v>
      </c>
      <c r="I22" s="13">
        <v>1580</v>
      </c>
      <c r="J22" s="13">
        <v>5236</v>
      </c>
      <c r="K22" s="11">
        <f t="shared" si="4"/>
        <v>61816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807</v>
      </c>
      <c r="I23" s="11">
        <v>0</v>
      </c>
      <c r="J23" s="11">
        <v>0</v>
      </c>
      <c r="K23" s="11">
        <f t="shared" si="4"/>
        <v>807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24225.119999999999</v>
      </c>
      <c r="I31" s="20">
        <v>0</v>
      </c>
      <c r="J31" s="20">
        <v>0</v>
      </c>
      <c r="K31" s="24">
        <f>SUM(B31:J31)</f>
        <v>24225.119999999999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491449.65</v>
      </c>
      <c r="C43" s="23">
        <f t="shared" ref="C43:H43" si="8">+C44+C52</f>
        <v>757698.82</v>
      </c>
      <c r="D43" s="23">
        <f t="shared" si="8"/>
        <v>903060.03</v>
      </c>
      <c r="E43" s="23">
        <f t="shared" si="8"/>
        <v>446949.95</v>
      </c>
      <c r="F43" s="23">
        <f t="shared" si="8"/>
        <v>764812.67</v>
      </c>
      <c r="G43" s="23">
        <f t="shared" si="8"/>
        <v>964879.59</v>
      </c>
      <c r="H43" s="23">
        <f t="shared" si="8"/>
        <v>422125.31</v>
      </c>
      <c r="I43" s="23">
        <f>+I44+I52</f>
        <v>133176.07999999999</v>
      </c>
      <c r="J43" s="23">
        <f>+J44+J52</f>
        <v>296620.37</v>
      </c>
      <c r="K43" s="23">
        <f>SUM(B43:J43)</f>
        <v>5180772.47</v>
      </c>
    </row>
    <row r="44" spans="1:11" ht="17.25" customHeight="1">
      <c r="A44" s="16" t="s">
        <v>49</v>
      </c>
      <c r="B44" s="24">
        <f>SUM(B45:B51)</f>
        <v>476618.76</v>
      </c>
      <c r="C44" s="24">
        <f t="shared" ref="C44:H44" si="9">SUM(C45:C51)</f>
        <v>737660.14999999991</v>
      </c>
      <c r="D44" s="24">
        <f t="shared" si="9"/>
        <v>882738.8</v>
      </c>
      <c r="E44" s="24">
        <f t="shared" si="9"/>
        <v>428048</v>
      </c>
      <c r="F44" s="24">
        <f t="shared" si="9"/>
        <v>746864</v>
      </c>
      <c r="G44" s="24">
        <f t="shared" si="9"/>
        <v>939838.26</v>
      </c>
      <c r="H44" s="24">
        <f t="shared" si="9"/>
        <v>407520.21</v>
      </c>
      <c r="I44" s="24">
        <f>SUM(I45:I51)</f>
        <v>133176.07999999999</v>
      </c>
      <c r="J44" s="24">
        <f>SUM(J45:J51)</f>
        <v>285017.99</v>
      </c>
      <c r="K44" s="24">
        <f t="shared" ref="K44:K52" si="10">SUM(B44:J44)</f>
        <v>5037482.25</v>
      </c>
    </row>
    <row r="45" spans="1:11" ht="17.25" customHeight="1">
      <c r="A45" s="36" t="s">
        <v>50</v>
      </c>
      <c r="B45" s="24">
        <f t="shared" ref="B45:H45" si="11">ROUND(B26*B7,2)</f>
        <v>476618.76</v>
      </c>
      <c r="C45" s="24">
        <f t="shared" si="11"/>
        <v>736024.2</v>
      </c>
      <c r="D45" s="24">
        <f t="shared" si="11"/>
        <v>882738.8</v>
      </c>
      <c r="E45" s="24">
        <f t="shared" si="11"/>
        <v>428048</v>
      </c>
      <c r="F45" s="24">
        <f t="shared" si="11"/>
        <v>746864</v>
      </c>
      <c r="G45" s="24">
        <f t="shared" si="11"/>
        <v>939838.26</v>
      </c>
      <c r="H45" s="24">
        <f t="shared" si="11"/>
        <v>383295.09</v>
      </c>
      <c r="I45" s="24">
        <f>ROUND(I26*I7,2)</f>
        <v>133176.07999999999</v>
      </c>
      <c r="J45" s="24">
        <f>ROUND(J26*J7,2)</f>
        <v>285017.99</v>
      </c>
      <c r="K45" s="24">
        <f t="shared" si="10"/>
        <v>5011621.18</v>
      </c>
    </row>
    <row r="46" spans="1:11" ht="17.25" customHeight="1">
      <c r="A46" s="36" t="s">
        <v>51</v>
      </c>
      <c r="B46" s="20">
        <v>0</v>
      </c>
      <c r="C46" s="24">
        <f>ROUND(C27*C7,2)</f>
        <v>1635.95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1635.95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24225.119999999999</v>
      </c>
      <c r="I49" s="33">
        <f>+I31</f>
        <v>0</v>
      </c>
      <c r="J49" s="33">
        <f>+J31</f>
        <v>0</v>
      </c>
      <c r="K49" s="24">
        <f t="shared" si="10"/>
        <v>24225.119999999999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14605.1</v>
      </c>
      <c r="I52" s="20">
        <v>0</v>
      </c>
      <c r="J52" s="38">
        <v>11602.38</v>
      </c>
      <c r="K52" s="38">
        <f t="shared" si="10"/>
        <v>143290.22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-83226</v>
      </c>
      <c r="C56" s="37">
        <f t="shared" si="12"/>
        <v>-127753.91</v>
      </c>
      <c r="D56" s="37">
        <f t="shared" si="12"/>
        <v>-121124.36</v>
      </c>
      <c r="E56" s="37">
        <f t="shared" si="12"/>
        <v>-74507.98</v>
      </c>
      <c r="F56" s="37">
        <f t="shared" si="12"/>
        <v>-100385.65</v>
      </c>
      <c r="G56" s="37">
        <f t="shared" si="12"/>
        <v>-110519.61</v>
      </c>
      <c r="H56" s="37">
        <f t="shared" si="12"/>
        <v>-69390</v>
      </c>
      <c r="I56" s="37">
        <f t="shared" si="12"/>
        <v>-107981.85</v>
      </c>
      <c r="J56" s="37">
        <f t="shared" si="12"/>
        <v>-245794.5</v>
      </c>
      <c r="K56" s="37">
        <f>SUM(B56:J56)</f>
        <v>-1040683.86</v>
      </c>
    </row>
    <row r="57" spans="1:11" ht="18.75" customHeight="1">
      <c r="A57" s="16" t="s">
        <v>84</v>
      </c>
      <c r="B57" s="37">
        <f t="shared" ref="B57:J57" si="13">B58+B59+B60+B61+B62+B63</f>
        <v>-83226</v>
      </c>
      <c r="C57" s="37">
        <f t="shared" si="13"/>
        <v>-127551</v>
      </c>
      <c r="D57" s="37">
        <f t="shared" si="13"/>
        <v>-120033</v>
      </c>
      <c r="E57" s="37">
        <f t="shared" si="13"/>
        <v>-69315</v>
      </c>
      <c r="F57" s="37">
        <f t="shared" si="13"/>
        <v>-100005</v>
      </c>
      <c r="G57" s="37">
        <f t="shared" si="13"/>
        <v>-110496</v>
      </c>
      <c r="H57" s="37">
        <f t="shared" si="13"/>
        <v>-69390</v>
      </c>
      <c r="I57" s="37">
        <f t="shared" si="13"/>
        <v>-14514</v>
      </c>
      <c r="J57" s="37">
        <f t="shared" si="13"/>
        <v>-40485</v>
      </c>
      <c r="K57" s="37">
        <f t="shared" ref="K57:K88" si="14">SUM(B57:J57)</f>
        <v>-735015</v>
      </c>
    </row>
    <row r="58" spans="1:11" ht="18.75" customHeight="1">
      <c r="A58" s="12" t="s">
        <v>85</v>
      </c>
      <c r="B58" s="37">
        <f>-ROUND(B9*$D$3,2)</f>
        <v>-83226</v>
      </c>
      <c r="C58" s="37">
        <f t="shared" ref="C58:J58" si="15">-ROUND(C9*$D$3,2)</f>
        <v>-127551</v>
      </c>
      <c r="D58" s="37">
        <f t="shared" si="15"/>
        <v>-120033</v>
      </c>
      <c r="E58" s="37">
        <f t="shared" si="15"/>
        <v>-69315</v>
      </c>
      <c r="F58" s="37">
        <f t="shared" si="15"/>
        <v>-100005</v>
      </c>
      <c r="G58" s="37">
        <f t="shared" si="15"/>
        <v>-110496</v>
      </c>
      <c r="H58" s="37">
        <f t="shared" si="15"/>
        <v>-69390</v>
      </c>
      <c r="I58" s="37">
        <f t="shared" si="15"/>
        <v>-14514</v>
      </c>
      <c r="J58" s="37">
        <f t="shared" si="15"/>
        <v>-40485</v>
      </c>
      <c r="K58" s="37">
        <f t="shared" si="14"/>
        <v>-735015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20">
        <f t="shared" si="16"/>
        <v>-202.91</v>
      </c>
      <c r="D64" s="20">
        <f t="shared" si="16"/>
        <v>-1091.3599999999999</v>
      </c>
      <c r="E64" s="20">
        <f t="shared" si="16"/>
        <v>-5192.9799999999996</v>
      </c>
      <c r="F64" s="20">
        <f t="shared" si="16"/>
        <v>-380.65</v>
      </c>
      <c r="G64" s="20">
        <f t="shared" si="16"/>
        <v>-23.61</v>
      </c>
      <c r="H64" s="20">
        <f t="shared" si="16"/>
        <v>0</v>
      </c>
      <c r="I64" s="20">
        <f t="shared" si="16"/>
        <v>-93467.85</v>
      </c>
      <c r="J64" s="20">
        <f t="shared" si="16"/>
        <v>-205309.5</v>
      </c>
      <c r="K64" s="37">
        <f t="shared" si="14"/>
        <v>-305668.86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49">
        <v>-90000</v>
      </c>
      <c r="J77" s="49">
        <v>-200000</v>
      </c>
      <c r="K77" s="49">
        <f t="shared" si="14"/>
        <v>-290000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49">
        <v>-3709.68</v>
      </c>
      <c r="F88" s="20">
        <v>0</v>
      </c>
      <c r="G88" s="20">
        <v>0</v>
      </c>
      <c r="H88" s="20">
        <v>0</v>
      </c>
      <c r="I88" s="49">
        <v>-1678.02</v>
      </c>
      <c r="J88" s="49">
        <v>-5309.5</v>
      </c>
      <c r="K88" s="49">
        <f t="shared" si="14"/>
        <v>-10697.2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408223.65</v>
      </c>
      <c r="C92" s="25">
        <f t="shared" si="18"/>
        <v>629944.90999999992</v>
      </c>
      <c r="D92" s="25">
        <f t="shared" si="18"/>
        <v>781935.67</v>
      </c>
      <c r="E92" s="25">
        <f t="shared" si="18"/>
        <v>372441.97000000003</v>
      </c>
      <c r="F92" s="25">
        <f t="shared" si="18"/>
        <v>664427.02</v>
      </c>
      <c r="G92" s="25">
        <f t="shared" si="18"/>
        <v>854359.98</v>
      </c>
      <c r="H92" s="25">
        <f t="shared" si="18"/>
        <v>352735.31</v>
      </c>
      <c r="I92" s="25">
        <f>+I93+I94</f>
        <v>25194.229999999981</v>
      </c>
      <c r="J92" s="25">
        <f>+J93+J94</f>
        <v>50825.869999999988</v>
      </c>
      <c r="K92" s="50">
        <f t="shared" si="17"/>
        <v>4140088.6100000003</v>
      </c>
      <c r="L92" s="57"/>
    </row>
    <row r="93" spans="1:12" ht="18.75" customHeight="1">
      <c r="A93" s="16" t="s">
        <v>92</v>
      </c>
      <c r="B93" s="25">
        <f t="shared" ref="B93:J93" si="19">+B44+B57+B64+B89</f>
        <v>393392.76</v>
      </c>
      <c r="C93" s="25">
        <f t="shared" si="19"/>
        <v>609906.23999999987</v>
      </c>
      <c r="D93" s="25">
        <f t="shared" si="19"/>
        <v>761614.44000000006</v>
      </c>
      <c r="E93" s="25">
        <f t="shared" si="19"/>
        <v>353540.02</v>
      </c>
      <c r="F93" s="25">
        <f t="shared" si="19"/>
        <v>646478.35</v>
      </c>
      <c r="G93" s="25">
        <f t="shared" si="19"/>
        <v>829318.65</v>
      </c>
      <c r="H93" s="25">
        <f t="shared" si="19"/>
        <v>338130.21</v>
      </c>
      <c r="I93" s="25">
        <f t="shared" si="19"/>
        <v>25194.229999999981</v>
      </c>
      <c r="J93" s="25">
        <f t="shared" si="19"/>
        <v>39223.489999999991</v>
      </c>
      <c r="K93" s="50">
        <f t="shared" si="17"/>
        <v>3996798.3899999997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14830.89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14605.1</v>
      </c>
      <c r="I94" s="20">
        <f t="shared" si="20"/>
        <v>0</v>
      </c>
      <c r="J94" s="25">
        <f t="shared" si="20"/>
        <v>11602.38</v>
      </c>
      <c r="K94" s="50">
        <f t="shared" si="17"/>
        <v>143290.22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4140088.62</v>
      </c>
    </row>
    <row r="101" spans="1:11" ht="18.75" customHeight="1">
      <c r="A101" s="27" t="s">
        <v>80</v>
      </c>
      <c r="B101" s="28">
        <v>51242.45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51242.45</v>
      </c>
    </row>
    <row r="102" spans="1:11" ht="18.75" customHeight="1">
      <c r="A102" s="27" t="s">
        <v>81</v>
      </c>
      <c r="B102" s="28">
        <v>356981.21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356981.21</v>
      </c>
    </row>
    <row r="103" spans="1:11" ht="18.75" customHeight="1">
      <c r="A103" s="27" t="s">
        <v>82</v>
      </c>
      <c r="B103" s="42">
        <v>0</v>
      </c>
      <c r="C103" s="28">
        <f>+C92</f>
        <v>629944.90999999992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629944.90999999992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781935.67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781935.67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372441.97000000003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372441.97000000003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78759.7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78759.7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109283.79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109283.79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165885.76000000001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165885.76000000001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310497.77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310497.77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239694.77</v>
      </c>
      <c r="H110" s="42">
        <v>0</v>
      </c>
      <c r="I110" s="42">
        <v>0</v>
      </c>
      <c r="J110" s="42">
        <v>0</v>
      </c>
      <c r="K110" s="43">
        <f t="shared" si="21"/>
        <v>239694.77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24392.37</v>
      </c>
      <c r="H111" s="42">
        <v>0</v>
      </c>
      <c r="I111" s="42">
        <v>0</v>
      </c>
      <c r="J111" s="42">
        <v>0</v>
      </c>
      <c r="K111" s="43">
        <f t="shared" si="21"/>
        <v>24392.37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139415.38</v>
      </c>
      <c r="H112" s="42">
        <v>0</v>
      </c>
      <c r="I112" s="42">
        <v>0</v>
      </c>
      <c r="J112" s="42">
        <v>0</v>
      </c>
      <c r="K112" s="43">
        <f t="shared" si="21"/>
        <v>139415.38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115554.38</v>
      </c>
      <c r="H113" s="42">
        <v>0</v>
      </c>
      <c r="I113" s="42">
        <v>0</v>
      </c>
      <c r="J113" s="42">
        <v>0</v>
      </c>
      <c r="K113" s="43">
        <f t="shared" si="21"/>
        <v>115554.38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335303.08</v>
      </c>
      <c r="H114" s="42">
        <v>0</v>
      </c>
      <c r="I114" s="42">
        <v>0</v>
      </c>
      <c r="J114" s="42">
        <v>0</v>
      </c>
      <c r="K114" s="43">
        <f t="shared" si="21"/>
        <v>335303.08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118727.12</v>
      </c>
      <c r="I115" s="42">
        <v>0</v>
      </c>
      <c r="J115" s="42">
        <v>0</v>
      </c>
      <c r="K115" s="43">
        <f t="shared" si="21"/>
        <v>118727.12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234008.19</v>
      </c>
      <c r="I116" s="42">
        <v>0</v>
      </c>
      <c r="J116" s="42">
        <v>0</v>
      </c>
      <c r="K116" s="43">
        <f t="shared" si="21"/>
        <v>234008.19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25194.23</v>
      </c>
      <c r="J117" s="42">
        <v>0</v>
      </c>
      <c r="K117" s="43">
        <f t="shared" si="21"/>
        <v>25194.23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50825.87</v>
      </c>
      <c r="K118" s="46">
        <f t="shared" si="21"/>
        <v>50825.87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2013-12-20T17:41:18Z</dcterms:modified>
</cp:coreProperties>
</file>