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89" i="8"/>
  <c r="K88"/>
  <c r="K71"/>
  <c r="B9" l="1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59"/>
  <c r="K62"/>
  <c r="K63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I94"/>
  <c r="J94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I56"/>
  <c r="G56"/>
  <c r="E56"/>
  <c r="C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K94"/>
  <c r="H56"/>
  <c r="F56"/>
  <c r="D56"/>
  <c r="K49"/>
  <c r="I8"/>
  <c r="I7" s="1"/>
  <c r="I45" s="1"/>
  <c r="I44" s="1"/>
  <c r="G8"/>
  <c r="G7" s="1"/>
  <c r="G45" s="1"/>
  <c r="G44" s="1"/>
  <c r="E8"/>
  <c r="E7" s="1"/>
  <c r="E45" s="1"/>
  <c r="E44" s="1"/>
  <c r="C8"/>
  <c r="C7" s="1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J57"/>
  <c r="J56" s="1"/>
  <c r="C44" l="1"/>
  <c r="C43" s="1"/>
  <c r="K57"/>
  <c r="C93"/>
  <c r="C92" s="1"/>
  <c r="C103" s="1"/>
  <c r="K103" s="1"/>
  <c r="K100" s="1"/>
  <c r="B44"/>
  <c r="K45"/>
  <c r="K56"/>
  <c r="J93"/>
  <c r="J92" s="1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<sst xmlns="http://schemas.openxmlformats.org/spreadsheetml/2006/main" count="125" uniqueCount="125">
  <si>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</si>
  <si>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</si>
  <si>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</si>
  <si>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</si>
  <si>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</si>
  <si>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</si>
  <si>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</si>
  <si>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</si>
  <si>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</si>
  <si>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</si>
  <si>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</si>
  <si>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</si>
  <si>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</si>
  <si>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</si>
  <si>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</si>
  <si>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</si>
  <si>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</si>
  <si>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</si>
  <si>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</si>
  <si>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</si>
  <si>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</si>
  <si>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</si>
  <si>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</si>
  <si>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</si>
  <si>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</si>
  <si>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</si>
  <si>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</si>
  <si>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</si>
  <si>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</si>
  <si>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</si>
  <si>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</si>
  <si>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</si>
  <si>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</si>
  <si>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</si>
  <si>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</si>
  <si>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</si>
  <si>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</si>
  <si>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</si>
  <si>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</si>
  <si>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</si>
  <si>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</si>
  <si>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</si>
  <si>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</si>
  <si>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</si>
  <si>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</si>
  <si>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</si>
  <si>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</si>
  <si>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</si>
  <si>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</si>
  <si>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</si>
  <si>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</si>
  <si>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</si>
  <si>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</si>
  <si>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</si>
  <si>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</si>
  <si>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</si>
  <si>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</si>
  <si>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</si>
  <si>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</si>
  <si>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</si>
  <si>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</si>
  <si>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</si>
  <si>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</si>
  <si>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</si>
  <si>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</si>
  <si>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</si>
  <si>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</si>
  <si>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</si>
  <si>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</si>
  <si>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</si>
  <si>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</si>
  <si>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</si>
  <si>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</si>
  <si>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</si>
  <si>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</si>
  <si>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</si>
  <si>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</si>
  <si>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</si>
  <si>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</si>
  <si>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</si>
  <si>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</si>
  <si>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</si>
  <si>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</si>
  <si>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</si>
  <si>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</si>
  <si>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</si>
  <si>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</si>
  <si>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</si>
  <si>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</si>
  <si>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</si>
  <si>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</si>
  <si>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</si>
  <si>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</si>
  <si>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</si>
  <si>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</si>
  <si>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</si>
  <si>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</si>
  <si>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</si>
  <si>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</si>
  <si>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</si>
  <si>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</si>
  <si>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</si>
  <si>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</si>
  <si>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</si>
  <si>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</si>
  <si>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</si>
  <si>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</si>
  <si>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</si>
  <si>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</si>
  <si>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</si>
  <si>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</si>
  <si>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</si>
  <si>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</si>
  <si>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</si>
  <si>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</si>
  <si>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</si>
  <si>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</si>
  <si>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</si>
  <si>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</si>
  <si>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</si>
  <si>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</si>
  <si>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</si>
  <si>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13/12/13 - VENCIMENTO 20/12/13</t>
  </si>
  <si>
    <t>Nota:</t>
  </si>
  <si>
    <t xml:space="preserve">       (1) - Revisão conforme Contrato Emergencial assinado em 10/12/13.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</si>
</sst>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584485</v>
      </c>
      <c r="C7" s="9">
        <f t="shared" si="0"/>
        <v>773592</v>
      </c>
      <c r="D7" s="9">
        <f t="shared" si="0"/>
        <v>802146</v>
      </c>
      <c r="E7" s="9">
        <f t="shared" si="0"/>
        <v>539652</v>
      </c>
      <c r="F7" s="9">
        <f t="shared" si="0"/>
        <v>778672</v>
      </c>
      <c r="G7" s="9">
        <f t="shared" si="0"/>
        <v>1207629</v>
      </c>
      <c r="H7" s="9">
        <f t="shared" si="0"/>
        <v>554222</v>
      </c>
      <c r="I7" s="9">
        <f t="shared" si="0"/>
        <v>118721</v>
      </c>
      <c r="J7" s="9">
        <f t="shared" si="0"/>
        <v>290174</v>
      </c>
      <c r="K7" s="9">
        <f t="shared" si="0"/>
        <v>5649293</v>
      </c>
      <c r="L7" s="55"/>
    </row>
    <row r="8" spans="1:13" ht="17.25" customHeight="1">
      <c r="A8" s="10" t="s">
        <v>31</v>
      </c>
      <c r="B8" s="11">
        <f>B9+B12</f>
        <v>346582</v>
      </c>
      <c r="C8" s="11">
        <f t="shared" ref="C8:J8" si="1">C9+C12</f>
        <v>468100</v>
      </c>
      <c r="D8" s="11">
        <f t="shared" si="1"/>
        <v>458144</v>
      </c>
      <c r="E8" s="11">
        <f t="shared" si="1"/>
        <v>317917</v>
      </c>
      <c r="F8" s="11">
        <f t="shared" si="1"/>
        <v>434443</v>
      </c>
      <c r="G8" s="11">
        <f t="shared" si="1"/>
        <v>652572</v>
      </c>
      <c r="H8" s="11">
        <f t="shared" si="1"/>
        <v>336441</v>
      </c>
      <c r="I8" s="11">
        <f t="shared" si="1"/>
        <v>63526</v>
      </c>
      <c r="J8" s="11">
        <f t="shared" si="1"/>
        <v>162739</v>
      </c>
      <c r="K8" s="11">
        <f>SUM(B8:J8)</f>
        <v>3240464</v>
      </c>
    </row>
    <row r="9" spans="1:13" ht="17.25" customHeight="1">
      <c r="A9" s="15" t="s">
        <v>17</v>
      </c>
      <c r="B9" s="13">
        <f>+B10+B11</f>
        <v>52645</v>
      </c>
      <c r="C9" s="13">
        <f t="shared" ref="C9:J9" si="2">+C10+C11</f>
        <v>74626</v>
      </c>
      <c r="D9" s="13">
        <f t="shared" si="2"/>
        <v>68697</v>
      </c>
      <c r="E9" s="13">
        <f t="shared" si="2"/>
        <v>46928</v>
      </c>
      <c r="F9" s="13">
        <f t="shared" si="2"/>
        <v>55573</v>
      </c>
      <c r="G9" s="13">
        <f t="shared" si="2"/>
        <v>64730</v>
      </c>
      <c r="H9" s="13">
        <f t="shared" si="2"/>
        <v>60521</v>
      </c>
      <c r="I9" s="13">
        <f t="shared" si="2"/>
        <v>11572</v>
      </c>
      <c r="J9" s="13">
        <f t="shared" si="2"/>
        <v>20850</v>
      </c>
      <c r="K9" s="11">
        <f>SUM(B9:J9)</f>
        <v>456142</v>
      </c>
    </row>
    <row r="10" spans="1:13" ht="17.25" customHeight="1">
      <c r="A10" s="31" t="s">
        <v>18</v>
      </c>
      <c r="B10" s="13">
        <v>52645</v>
      </c>
      <c r="C10" s="13">
        <v>74626</v>
      </c>
      <c r="D10" s="13">
        <v>68697</v>
      </c>
      <c r="E10" s="13">
        <v>46928</v>
      </c>
      <c r="F10" s="13">
        <v>55573</v>
      </c>
      <c r="G10" s="13">
        <v>64730</v>
      </c>
      <c r="H10" s="13">
        <v>60521</v>
      </c>
      <c r="I10" s="13">
        <v>11572</v>
      </c>
      <c r="J10" s="13">
        <v>20850</v>
      </c>
      <c r="K10" s="11">
        <f>SUM(B10:J10)</f>
        <v>456142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293937</v>
      </c>
      <c r="C12" s="17">
        <f t="shared" si="3"/>
        <v>393474</v>
      </c>
      <c r="D12" s="17">
        <f t="shared" si="3"/>
        <v>389447</v>
      </c>
      <c r="E12" s="17">
        <f t="shared" si="3"/>
        <v>270989</v>
      </c>
      <c r="F12" s="17">
        <f t="shared" si="3"/>
        <v>378870</v>
      </c>
      <c r="G12" s="17">
        <f t="shared" si="3"/>
        <v>587842</v>
      </c>
      <c r="H12" s="17">
        <f t="shared" si="3"/>
        <v>275920</v>
      </c>
      <c r="I12" s="17">
        <f t="shared" si="3"/>
        <v>51954</v>
      </c>
      <c r="J12" s="17">
        <f t="shared" si="3"/>
        <v>141889</v>
      </c>
      <c r="K12" s="11">
        <f t="shared" ref="K12:K23" si="4">SUM(B12:J12)</f>
        <v>2784322</v>
      </c>
    </row>
    <row r="13" spans="1:13" ht="17.25" customHeight="1">
      <c r="A13" s="14" t="s">
        <v>20</v>
      </c>
      <c r="B13" s="13">
        <v>128701</v>
      </c>
      <c r="C13" s="13">
        <v>186731</v>
      </c>
      <c r="D13" s="13">
        <v>192281</v>
      </c>
      <c r="E13" s="13">
        <v>130098</v>
      </c>
      <c r="F13" s="13">
        <v>178810</v>
      </c>
      <c r="G13" s="13">
        <v>269127</v>
      </c>
      <c r="H13" s="13">
        <v>121691</v>
      </c>
      <c r="I13" s="13">
        <v>27314</v>
      </c>
      <c r="J13" s="13">
        <v>69263</v>
      </c>
      <c r="K13" s="11">
        <f t="shared" si="4"/>
        <v>1304016</v>
      </c>
      <c r="L13" s="55"/>
      <c r="M13" s="56"/>
    </row>
    <row r="14" spans="1:13" ht="17.25" customHeight="1">
      <c r="A14" s="14" t="s">
        <v>21</v>
      </c>
      <c r="B14" s="13">
        <v>131535</v>
      </c>
      <c r="C14" s="13">
        <v>159150</v>
      </c>
      <c r="D14" s="13">
        <v>153378</v>
      </c>
      <c r="E14" s="13">
        <v>113167</v>
      </c>
      <c r="F14" s="13">
        <v>159461</v>
      </c>
      <c r="G14" s="13">
        <v>264410</v>
      </c>
      <c r="H14" s="13">
        <v>123596</v>
      </c>
      <c r="I14" s="13">
        <v>18444</v>
      </c>
      <c r="J14" s="13">
        <v>56375</v>
      </c>
      <c r="K14" s="11">
        <f t="shared" si="4"/>
        <v>1179516</v>
      </c>
      <c r="L14" s="55"/>
    </row>
    <row r="15" spans="1:13" ht="17.25" customHeight="1">
      <c r="A15" s="14" t="s">
        <v>22</v>
      </c>
      <c r="B15" s="13">
        <v>33701</v>
      </c>
      <c r="C15" s="13">
        <v>47593</v>
      </c>
      <c r="D15" s="13">
        <v>43788</v>
      </c>
      <c r="E15" s="13">
        <v>27724</v>
      </c>
      <c r="F15" s="13">
        <v>40599</v>
      </c>
      <c r="G15" s="13">
        <v>54305</v>
      </c>
      <c r="H15" s="13">
        <v>30633</v>
      </c>
      <c r="I15" s="13">
        <v>6196</v>
      </c>
      <c r="J15" s="13">
        <v>16251</v>
      </c>
      <c r="K15" s="11">
        <f t="shared" si="4"/>
        <v>300790</v>
      </c>
    </row>
    <row r="16" spans="1:13" ht="17.25" customHeight="1">
      <c r="A16" s="16" t="s">
        <v>23</v>
      </c>
      <c r="B16" s="11">
        <f>+B17+B18+B19</f>
        <v>197105</v>
      </c>
      <c r="C16" s="11">
        <f t="shared" ref="C16:J16" si="5">+C17+C18+C19</f>
        <v>238861</v>
      </c>
      <c r="D16" s="11">
        <f t="shared" si="5"/>
        <v>262433</v>
      </c>
      <c r="E16" s="11">
        <f t="shared" si="5"/>
        <v>173010</v>
      </c>
      <c r="F16" s="11">
        <f t="shared" si="5"/>
        <v>283874</v>
      </c>
      <c r="G16" s="11">
        <f t="shared" si="5"/>
        <v>489179</v>
      </c>
      <c r="H16" s="11">
        <f t="shared" si="5"/>
        <v>174798</v>
      </c>
      <c r="I16" s="11">
        <f t="shared" si="5"/>
        <v>40632</v>
      </c>
      <c r="J16" s="11">
        <f t="shared" si="5"/>
        <v>93350</v>
      </c>
      <c r="K16" s="11">
        <f t="shared" si="4"/>
        <v>1953242</v>
      </c>
    </row>
    <row r="17" spans="1:12" ht="17.25" customHeight="1">
      <c r="A17" s="12" t="s">
        <v>24</v>
      </c>
      <c r="B17" s="13">
        <v>97923</v>
      </c>
      <c r="C17" s="13">
        <v>130955</v>
      </c>
      <c r="D17" s="13">
        <v>147845</v>
      </c>
      <c r="E17" s="13">
        <v>95323</v>
      </c>
      <c r="F17" s="13">
        <v>151650</v>
      </c>
      <c r="G17" s="13">
        <v>247776</v>
      </c>
      <c r="H17" s="13">
        <v>94141</v>
      </c>
      <c r="I17" s="13">
        <v>24021</v>
      </c>
      <c r="J17" s="13">
        <v>50947</v>
      </c>
      <c r="K17" s="11">
        <f t="shared" si="4"/>
        <v>1040581</v>
      </c>
      <c r="L17" s="55"/>
    </row>
    <row r="18" spans="1:12" ht="17.25" customHeight="1">
      <c r="A18" s="12" t="s">
        <v>25</v>
      </c>
      <c r="B18" s="13">
        <v>78270</v>
      </c>
      <c r="C18" s="13">
        <v>81663</v>
      </c>
      <c r="D18" s="13">
        <v>88176</v>
      </c>
      <c r="E18" s="13">
        <v>62148</v>
      </c>
      <c r="F18" s="13">
        <v>104601</v>
      </c>
      <c r="G18" s="13">
        <v>199482</v>
      </c>
      <c r="H18" s="13">
        <v>64043</v>
      </c>
      <c r="I18" s="13">
        <v>12619</v>
      </c>
      <c r="J18" s="13">
        <v>32265</v>
      </c>
      <c r="K18" s="11">
        <f t="shared" si="4"/>
        <v>723267</v>
      </c>
      <c r="L18" s="55"/>
    </row>
    <row r="19" spans="1:12" ht="17.25" customHeight="1">
      <c r="A19" s="12" t="s">
        <v>26</v>
      </c>
      <c r="B19" s="13">
        <v>20912</v>
      </c>
      <c r="C19" s="13">
        <v>26243</v>
      </c>
      <c r="D19" s="13">
        <v>26412</v>
      </c>
      <c r="E19" s="13">
        <v>15539</v>
      </c>
      <c r="F19" s="13">
        <v>27623</v>
      </c>
      <c r="G19" s="13">
        <v>41921</v>
      </c>
      <c r="H19" s="13">
        <v>16614</v>
      </c>
      <c r="I19" s="13">
        <v>3992</v>
      </c>
      <c r="J19" s="13">
        <v>10138</v>
      </c>
      <c r="K19" s="11">
        <f t="shared" si="4"/>
        <v>189394</v>
      </c>
    </row>
    <row r="20" spans="1:12" ht="17.25" customHeight="1">
      <c r="A20" s="16" t="s">
        <v>27</v>
      </c>
      <c r="B20" s="13">
        <v>40798</v>
      </c>
      <c r="C20" s="13">
        <v>66631</v>
      </c>
      <c r="D20" s="13">
        <v>81569</v>
      </c>
      <c r="E20" s="13">
        <v>48725</v>
      </c>
      <c r="F20" s="13">
        <v>60355</v>
      </c>
      <c r="G20" s="13">
        <v>65878</v>
      </c>
      <c r="H20" s="13">
        <v>33449</v>
      </c>
      <c r="I20" s="13">
        <v>14563</v>
      </c>
      <c r="J20" s="13">
        <v>34085</v>
      </c>
      <c r="K20" s="11">
        <f t="shared" si="4"/>
        <v>446053</v>
      </c>
    </row>
    <row r="21" spans="1:12" ht="17.25" customHeight="1">
      <c r="A21" s="12" t="s">
        <v>28</v>
      </c>
      <c r="B21" s="13">
        <v>26111</v>
      </c>
      <c r="C21" s="13">
        <v>42644</v>
      </c>
      <c r="D21" s="13">
        <v>52204</v>
      </c>
      <c r="E21" s="13">
        <v>31184</v>
      </c>
      <c r="F21" s="13">
        <v>38627</v>
      </c>
      <c r="G21" s="13">
        <v>42162</v>
      </c>
      <c r="H21" s="13">
        <v>21407</v>
      </c>
      <c r="I21" s="13">
        <v>9320</v>
      </c>
      <c r="J21" s="13">
        <v>21814</v>
      </c>
      <c r="K21" s="11">
        <f t="shared" si="4"/>
        <v>285473</v>
      </c>
      <c r="L21" s="55"/>
    </row>
    <row r="22" spans="1:12" ht="17.25" customHeight="1">
      <c r="A22" s="12" t="s">
        <v>29</v>
      </c>
      <c r="B22" s="13">
        <v>14687</v>
      </c>
      <c r="C22" s="13">
        <v>23987</v>
      </c>
      <c r="D22" s="13">
        <v>29365</v>
      </c>
      <c r="E22" s="13">
        <v>17541</v>
      </c>
      <c r="F22" s="13">
        <v>21728</v>
      </c>
      <c r="G22" s="13">
        <v>23716</v>
      </c>
      <c r="H22" s="13">
        <v>12042</v>
      </c>
      <c r="I22" s="13">
        <v>5243</v>
      </c>
      <c r="J22" s="13">
        <v>12271</v>
      </c>
      <c r="K22" s="11">
        <f t="shared" si="4"/>
        <v>160580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9534</v>
      </c>
      <c r="I23" s="11">
        <v>0</v>
      </c>
      <c r="J23" s="11">
        <v>0</v>
      </c>
      <c r="K23" s="11">
        <f t="shared" si="4"/>
        <v>9534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3500.24</v>
      </c>
      <c r="I31" s="20">
        <v>0</v>
      </c>
      <c r="J31" s="20">
        <v>0</v>
      </c>
      <c r="K31" s="24">
        <f>SUM(B31:J31)</f>
        <v>3500.24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1342137.8799999999</v>
      </c>
      <c r="C43" s="23">
        <f t="shared" ref="C43:H43" si="8">+C44+C52</f>
        <v>2023753.5699999998</v>
      </c>
      <c r="D43" s="23">
        <f t="shared" si="8"/>
        <v>2380716.0499999998</v>
      </c>
      <c r="E43" s="23">
        <f t="shared" si="8"/>
        <v>1357238.91</v>
      </c>
      <c r="F43" s="23">
        <f t="shared" si="8"/>
        <v>1892679.38</v>
      </c>
      <c r="G43" s="23">
        <f t="shared" si="8"/>
        <v>2526161.75</v>
      </c>
      <c r="H43" s="23">
        <f t="shared" si="8"/>
        <v>1334271.75</v>
      </c>
      <c r="I43" s="23">
        <f>+I44+I52</f>
        <v>500468.38</v>
      </c>
      <c r="J43" s="23">
        <f>+J44+J52</f>
        <v>736892.29</v>
      </c>
      <c r="K43" s="23">
        <f>SUM(B43:J43)</f>
        <v>14094319.960000001</v>
      </c>
    </row>
    <row r="44" spans="1:11" ht="17.25" customHeight="1">
      <c r="A44" s="16" t="s">
        <v>49</v>
      </c>
      <c r="B44" s="24">
        <f>SUM(B45:B51)</f>
        <v>1327306.99</v>
      </c>
      <c r="C44" s="24">
        <f t="shared" ref="C44:H44" si="9">SUM(C45:C51)</f>
        <v>2003714.9</v>
      </c>
      <c r="D44" s="24">
        <f t="shared" si="9"/>
        <v>2360394.8199999998</v>
      </c>
      <c r="E44" s="24">
        <f t="shared" si="9"/>
        <v>1338336.96</v>
      </c>
      <c r="F44" s="24">
        <f t="shared" si="9"/>
        <v>1874730.71</v>
      </c>
      <c r="G44" s="24">
        <f t="shared" si="9"/>
        <v>2501120.42</v>
      </c>
      <c r="H44" s="24">
        <f t="shared" si="9"/>
        <v>1319666.6499999999</v>
      </c>
      <c r="I44" s="24">
        <f>SUM(I45:I51)</f>
        <v>500468.38</v>
      </c>
      <c r="J44" s="24">
        <f>SUM(J45:J51)</f>
        <v>725289.91</v>
      </c>
      <c r="K44" s="24">
        <f t="shared" ref="K44:K52" si="10">SUM(B44:J44)</f>
        <v>13951029.74</v>
      </c>
    </row>
    <row r="45" spans="1:11" ht="17.25" customHeight="1">
      <c r="A45" s="36" t="s">
        <v>50</v>
      </c>
      <c r="B45" s="24">
        <f t="shared" ref="B45:H45" si="11">ROUND(B26*B7,2)</f>
        <v>1327306.99</v>
      </c>
      <c r="C45" s="24">
        <f t="shared" si="11"/>
        <v>1999271.16</v>
      </c>
      <c r="D45" s="24">
        <f t="shared" si="11"/>
        <v>2360394.8199999998</v>
      </c>
      <c r="E45" s="24">
        <f t="shared" si="11"/>
        <v>1338336.96</v>
      </c>
      <c r="F45" s="24">
        <f t="shared" si="11"/>
        <v>1874730.71</v>
      </c>
      <c r="G45" s="24">
        <f t="shared" si="11"/>
        <v>2501120.42</v>
      </c>
      <c r="H45" s="24">
        <f t="shared" si="11"/>
        <v>1316166.4099999999</v>
      </c>
      <c r="I45" s="24">
        <f>ROUND(I26*I7,2)</f>
        <v>500468.38</v>
      </c>
      <c r="J45" s="24">
        <f>ROUND(J26*J7,2)</f>
        <v>725289.91</v>
      </c>
      <c r="K45" s="24">
        <f t="shared" si="10"/>
        <v>13943085.760000002</v>
      </c>
    </row>
    <row r="46" spans="1:11" ht="17.25" customHeight="1">
      <c r="A46" s="36" t="s">
        <v>51</v>
      </c>
      <c r="B46" s="20">
        <v>0</v>
      </c>
      <c r="C46" s="24">
        <f>ROUND(C27*C7,2)</f>
        <v>4443.74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4443.74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3500.24</v>
      </c>
      <c r="I49" s="33">
        <f>+I31</f>
        <v>0</v>
      </c>
      <c r="J49" s="33">
        <f>+J31</f>
        <v>0</v>
      </c>
      <c r="K49" s="24">
        <f t="shared" si="10"/>
        <v>3500.24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14830.89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14605.1</v>
      </c>
      <c r="I52" s="20">
        <v>0</v>
      </c>
      <c r="J52" s="38">
        <v>11602.38</v>
      </c>
      <c r="K52" s="38">
        <f t="shared" si="10"/>
        <v>143290.22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-239398.66999999998</v>
      </c>
      <c r="C56" s="37">
        <f t="shared" si="12"/>
        <v>-249225.13</v>
      </c>
      <c r="D56" s="37">
        <f t="shared" si="12"/>
        <v>-353231.27</v>
      </c>
      <c r="E56" s="37">
        <f t="shared" si="12"/>
        <v>-458548.62</v>
      </c>
      <c r="F56" s="37">
        <f t="shared" si="12"/>
        <v>-255226.16</v>
      </c>
      <c r="G56" s="37">
        <f t="shared" si="12"/>
        <v>-367057.68</v>
      </c>
      <c r="H56" s="37">
        <f t="shared" si="12"/>
        <v>-226663.76</v>
      </c>
      <c r="I56" s="37">
        <f t="shared" si="12"/>
        <v>64960.729999999996</v>
      </c>
      <c r="J56" s="37">
        <f t="shared" si="12"/>
        <v>-112211.32</v>
      </c>
      <c r="K56" s="37">
        <f>SUM(B56:J56)</f>
        <v>-2196601.88</v>
      </c>
    </row>
    <row r="57" spans="1:11" ht="18.75" customHeight="1">
      <c r="A57" s="16" t="s">
        <v>84</v>
      </c>
      <c r="B57" s="37">
        <f t="shared" ref="B57:J57" si="13">B58+B59+B60+B61+B62+B63</f>
        <v>-205278.44</v>
      </c>
      <c r="C57" s="37">
        <f t="shared" si="13"/>
        <v>-227816.4</v>
      </c>
      <c r="D57" s="37">
        <f t="shared" si="13"/>
        <v>-227576.05</v>
      </c>
      <c r="E57" s="37">
        <f t="shared" si="13"/>
        <v>-222971.41999999998</v>
      </c>
      <c r="F57" s="37">
        <f t="shared" si="13"/>
        <v>-218924.53</v>
      </c>
      <c r="G57" s="37">
        <f t="shared" si="13"/>
        <v>-234017.13</v>
      </c>
      <c r="H57" s="37">
        <f t="shared" si="13"/>
        <v>-181563</v>
      </c>
      <c r="I57" s="37">
        <f t="shared" si="13"/>
        <v>-34716</v>
      </c>
      <c r="J57" s="37">
        <f t="shared" si="13"/>
        <v>-62550</v>
      </c>
      <c r="K57" s="37">
        <f t="shared" ref="K57:K89" si="14">SUM(B57:J57)</f>
        <v>-1615412.9699999997</v>
      </c>
    </row>
    <row r="58" spans="1:11" ht="18.75" customHeight="1">
      <c r="A58" s="12" t="s">
        <v>85</v>
      </c>
      <c r="B58" s="37">
        <f>-ROUND(B9*$D$3,2)</f>
        <v>-157935</v>
      </c>
      <c r="C58" s="37">
        <f t="shared" ref="C58:J58" si="15">-ROUND(C9*$D$3,2)</f>
        <v>-223878</v>
      </c>
      <c r="D58" s="37">
        <f t="shared" si="15"/>
        <v>-206091</v>
      </c>
      <c r="E58" s="37">
        <f t="shared" si="15"/>
        <v>-140784</v>
      </c>
      <c r="F58" s="37">
        <f t="shared" si="15"/>
        <v>-166719</v>
      </c>
      <c r="G58" s="37">
        <f t="shared" si="15"/>
        <v>-194190</v>
      </c>
      <c r="H58" s="37">
        <f t="shared" si="15"/>
        <v>-181563</v>
      </c>
      <c r="I58" s="37">
        <f t="shared" si="15"/>
        <v>-34716</v>
      </c>
      <c r="J58" s="37">
        <f t="shared" si="15"/>
        <v>-62550</v>
      </c>
      <c r="K58" s="37">
        <f t="shared" si="14"/>
        <v>-1368426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-47343.44</v>
      </c>
      <c r="C62" s="49">
        <v>-3938.4</v>
      </c>
      <c r="D62" s="49">
        <v>-21485.05</v>
      </c>
      <c r="E62" s="49">
        <v>-82187.42</v>
      </c>
      <c r="F62" s="49">
        <v>-52205.53</v>
      </c>
      <c r="G62" s="49">
        <v>-39827.129999999997</v>
      </c>
      <c r="H62" s="20">
        <v>0</v>
      </c>
      <c r="I62" s="20">
        <v>0</v>
      </c>
      <c r="J62" s="20">
        <v>0</v>
      </c>
      <c r="K62" s="37">
        <f t="shared" si="14"/>
        <v>-246986.97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20">
        <f t="shared" ref="B64:J64" si="16">SUM(B65:B88)</f>
        <v>-34120.229999999996</v>
      </c>
      <c r="C64" s="20">
        <f t="shared" si="16"/>
        <v>-21408.73</v>
      </c>
      <c r="D64" s="20">
        <f t="shared" si="16"/>
        <v>-125655.22</v>
      </c>
      <c r="E64" s="20">
        <f t="shared" si="16"/>
        <v>-235577.19999999998</v>
      </c>
      <c r="F64" s="20">
        <f t="shared" si="16"/>
        <v>-36301.630000000005</v>
      </c>
      <c r="G64" s="20">
        <f t="shared" si="16"/>
        <v>-133040.54999999999</v>
      </c>
      <c r="H64" s="20">
        <f t="shared" si="16"/>
        <v>-45100.76</v>
      </c>
      <c r="I64" s="20">
        <f t="shared" si="16"/>
        <v>-25601.920000000002</v>
      </c>
      <c r="J64" s="20">
        <f t="shared" si="16"/>
        <v>-49661.320000000007</v>
      </c>
      <c r="K64" s="37">
        <f t="shared" si="14"/>
        <v>-706467.56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4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37">
        <v>-20011.169999999998</v>
      </c>
      <c r="C71" s="37">
        <v>-724</v>
      </c>
      <c r="D71" s="37">
        <v>-105201.58</v>
      </c>
      <c r="E71" s="37">
        <v>-209250.82</v>
      </c>
      <c r="F71" s="37">
        <v>-17262</v>
      </c>
      <c r="G71" s="37">
        <v>-104583.52</v>
      </c>
      <c r="H71" s="37">
        <v>-31178.29</v>
      </c>
      <c r="I71" s="20">
        <v>0</v>
      </c>
      <c r="J71" s="20">
        <v>0</v>
      </c>
      <c r="K71" s="50">
        <f t="shared" si="14"/>
        <v>-488211.38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30000</v>
      </c>
      <c r="J77" s="20">
        <v>0</v>
      </c>
      <c r="K77" s="50">
        <f t="shared" si="14"/>
        <v>30000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37">
        <v>-11265.08</v>
      </c>
      <c r="F88" s="20">
        <v>0</v>
      </c>
      <c r="G88" s="20">
        <v>0</v>
      </c>
      <c r="H88" s="20">
        <v>0</v>
      </c>
      <c r="I88" s="37">
        <v>-18917.7</v>
      </c>
      <c r="J88" s="37">
        <v>-39571.120000000003</v>
      </c>
      <c r="K88" s="37">
        <f t="shared" si="14"/>
        <v>-69753.899999999994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37">
        <v>125278.65</v>
      </c>
      <c r="J89" s="20">
        <v>0</v>
      </c>
      <c r="K89" s="37">
        <f t="shared" si="14"/>
        <v>125278.65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1102739.21</v>
      </c>
      <c r="C92" s="25">
        <f t="shared" si="18"/>
        <v>1774528.44</v>
      </c>
      <c r="D92" s="25">
        <f t="shared" si="18"/>
        <v>2027484.78</v>
      </c>
      <c r="E92" s="25">
        <f t="shared" si="18"/>
        <v>898690.29</v>
      </c>
      <c r="F92" s="25">
        <f t="shared" si="18"/>
        <v>1637453.2199999997</v>
      </c>
      <c r="G92" s="25">
        <f t="shared" si="18"/>
        <v>2159104.0700000003</v>
      </c>
      <c r="H92" s="25">
        <f t="shared" si="18"/>
        <v>1107607.99</v>
      </c>
      <c r="I92" s="25">
        <f>+I93+I94</f>
        <v>565429.11</v>
      </c>
      <c r="J92" s="25">
        <f>+J93+J94</f>
        <v>624680.97000000009</v>
      </c>
      <c r="K92" s="50">
        <f t="shared" si="17"/>
        <v>11897718.08</v>
      </c>
      <c r="L92" s="57"/>
    </row>
    <row r="93" spans="1:12" ht="18.75" customHeight="1">
      <c r="A93" s="16" t="s">
        <v>92</v>
      </c>
      <c r="B93" s="25">
        <f t="shared" ref="B93:J93" si="19">+B44+B57+B64+B89</f>
        <v>1087908.32</v>
      </c>
      <c r="C93" s="25">
        <f t="shared" si="19"/>
        <v>1754489.77</v>
      </c>
      <c r="D93" s="25">
        <f t="shared" si="19"/>
        <v>2007163.55</v>
      </c>
      <c r="E93" s="25">
        <f t="shared" si="19"/>
        <v>879788.34000000008</v>
      </c>
      <c r="F93" s="25">
        <f t="shared" si="19"/>
        <v>1619504.5499999998</v>
      </c>
      <c r="G93" s="25">
        <f t="shared" si="19"/>
        <v>2134062.7400000002</v>
      </c>
      <c r="H93" s="25">
        <f t="shared" si="19"/>
        <v>1093002.8899999999</v>
      </c>
      <c r="I93" s="25">
        <f t="shared" si="19"/>
        <v>565429.11</v>
      </c>
      <c r="J93" s="25">
        <f t="shared" si="19"/>
        <v>613078.59000000008</v>
      </c>
      <c r="K93" s="50">
        <f t="shared" si="17"/>
        <v>11754427.859999999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14830.89</v>
      </c>
      <c r="C94" s="25">
        <f t="shared" si="20"/>
        <v>20038.669999999998</v>
      </c>
      <c r="D94" s="25">
        <f t="shared" si="20"/>
        <v>20321.23</v>
      </c>
      <c r="E94" s="25">
        <f t="shared" si="20"/>
        <v>18901.95</v>
      </c>
      <c r="F94" s="25">
        <f t="shared" si="20"/>
        <v>17948.669999999998</v>
      </c>
      <c r="G94" s="25">
        <f t="shared" si="20"/>
        <v>25041.33</v>
      </c>
      <c r="H94" s="25">
        <f t="shared" si="20"/>
        <v>14605.1</v>
      </c>
      <c r="I94" s="20">
        <f t="shared" si="20"/>
        <v>0</v>
      </c>
      <c r="J94" s="25">
        <f t="shared" si="20"/>
        <v>11602.38</v>
      </c>
      <c r="K94" s="50">
        <f t="shared" si="17"/>
        <v>143290.22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11897718.060000002</v>
      </c>
    </row>
    <row r="101" spans="1:11" ht="18.75" customHeight="1">
      <c r="A101" s="27" t="s">
        <v>80</v>
      </c>
      <c r="B101" s="28">
        <v>138404.15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138404.15</v>
      </c>
    </row>
    <row r="102" spans="1:11" ht="18.75" customHeight="1">
      <c r="A102" s="27" t="s">
        <v>81</v>
      </c>
      <c r="B102" s="28">
        <v>964335.05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964335.05</v>
      </c>
    </row>
    <row r="103" spans="1:11" ht="18.75" customHeight="1">
      <c r="A103" s="27" t="s">
        <v>82</v>
      </c>
      <c r="B103" s="42">
        <v>0</v>
      </c>
      <c r="C103" s="28">
        <f>+C92</f>
        <v>1774528.44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1774528.44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2027484.78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2027484.78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898690.29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898690.29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193966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193966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269054.69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269054.69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408461.19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408461.19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765971.33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765971.33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628133.04</v>
      </c>
      <c r="H110" s="42">
        <v>0</v>
      </c>
      <c r="I110" s="42">
        <v>0</v>
      </c>
      <c r="J110" s="42">
        <v>0</v>
      </c>
      <c r="K110" s="43">
        <f t="shared" si="21"/>
        <v>628133.04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50489.760000000002</v>
      </c>
      <c r="H111" s="42">
        <v>0</v>
      </c>
      <c r="I111" s="42">
        <v>0</v>
      </c>
      <c r="J111" s="42">
        <v>0</v>
      </c>
      <c r="K111" s="43">
        <f t="shared" si="21"/>
        <v>50489.760000000002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359657.46</v>
      </c>
      <c r="H112" s="42">
        <v>0</v>
      </c>
      <c r="I112" s="42">
        <v>0</v>
      </c>
      <c r="J112" s="42">
        <v>0</v>
      </c>
      <c r="K112" s="43">
        <f t="shared" si="21"/>
        <v>359657.46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308163.73</v>
      </c>
      <c r="H113" s="42">
        <v>0</v>
      </c>
      <c r="I113" s="42">
        <v>0</v>
      </c>
      <c r="J113" s="42">
        <v>0</v>
      </c>
      <c r="K113" s="43">
        <f t="shared" si="21"/>
        <v>308163.73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812660.08</v>
      </c>
      <c r="H114" s="42">
        <v>0</v>
      </c>
      <c r="I114" s="42">
        <v>0</v>
      </c>
      <c r="J114" s="42">
        <v>0</v>
      </c>
      <c r="K114" s="43">
        <f t="shared" si="21"/>
        <v>812660.08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372590.8</v>
      </c>
      <c r="I115" s="42">
        <v>0</v>
      </c>
      <c r="J115" s="42">
        <v>0</v>
      </c>
      <c r="K115" s="43">
        <f t="shared" si="21"/>
        <v>372590.8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735017.19</v>
      </c>
      <c r="I116" s="42">
        <v>0</v>
      </c>
      <c r="J116" s="42">
        <v>0</v>
      </c>
      <c r="K116" s="43">
        <f t="shared" si="21"/>
        <v>735017.19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565429.11</v>
      </c>
      <c r="J117" s="42">
        <v>0</v>
      </c>
      <c r="K117" s="43">
        <f t="shared" si="21"/>
        <v>565429.11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624680.97</v>
      </c>
      <c r="K118" s="46">
        <f t="shared" si="21"/>
        <v>624680.97</v>
      </c>
    </row>
    <row r="119" spans="1:11" ht="18.75" customHeight="1">
      <c r="A119" s="41" t="s">
        <v>123</v>
      </c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 t="s">
        <v>124</v>
      </c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2013-12-20T17:37:57Z</dcterms:modified>
</cp:coreProperties>
</file>