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64" i="8"/>
  <c r="I64"/>
  <c r="H64"/>
  <c r="G64"/>
  <c r="F64"/>
  <c r="E64"/>
  <c r="D64"/>
  <c r="C64"/>
  <c r="B64"/>
  <c r="K88"/>
  <c r="K89" l="1"/>
  <c r="B9"/>
  <c r="C9"/>
  <c r="D9"/>
  <c r="E9"/>
  <c r="F9"/>
  <c r="G9"/>
  <c r="H9"/>
  <c r="I9"/>
  <c r="J9"/>
  <c r="K9" s="1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K62"/>
  <c r="K63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G56" l="1"/>
  <c r="C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I56"/>
  <c r="H56"/>
  <c r="F56"/>
  <c r="E56"/>
  <c r="K64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J57"/>
  <c r="J56" s="1"/>
  <c r="K57" l="1"/>
  <c r="B44"/>
  <c r="K45"/>
  <c r="C44"/>
  <c r="K56"/>
  <c r="J93"/>
  <c r="J92" s="1"/>
  <c r="C93" l="1"/>
  <c r="C92" s="1"/>
  <c r="C103" s="1"/>
  <c r="K103" s="1"/>
  <c r="K100" s="1"/>
  <c r="C43"/>
  <c r="B43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<sst xmlns="http://schemas.openxmlformats.org/spreadsheetml/2006/main" count="125" uniqueCount="125">
  <si>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</si>
  <si>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</si>
  <si>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</si>
  <si>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</si>
  <si>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</si>
  <si>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</si>
  <si>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</si>
  <si>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</si>
  <si>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</si>
  <si>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</si>
  <si>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</si>
  <si>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</si>
  <si>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</si>
  <si>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</si>
  <si>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</si>
  <si>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</si>
  <si>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</si>
  <si>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</si>
  <si>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</si>
  <si>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</si>
  <si>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</si>
  <si>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</si>
  <si>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</si>
  <si>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</si>
  <si>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</si>
  <si>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</si>
  <si>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</si>
  <si>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</si>
  <si>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</si>
  <si>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</si>
  <si>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</si>
  <si>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</si>
  <si>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</si>
  <si>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</si>
  <si>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</si>
  <si>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</si>
  <si>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</si>
  <si>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</si>
  <si>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</si>
  <si>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</si>
  <si>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</si>
  <si>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</si>
  <si>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</si>
  <si>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</si>
  <si>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</si>
  <si>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</si>
  <si>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</si>
  <si>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</si>
  <si>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</si>
  <si>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</si>
  <si>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</si>
  <si>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</si>
  <si>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</si>
  <si>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</si>
  <si>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</si>
  <si>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</si>
  <si>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</si>
  <si>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</si>
  <si>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</si>
  <si>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</si>
  <si>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</si>
  <si>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</si>
  <si>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</si>
  <si>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</si>
  <si>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</si>
  <si>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</si>
  <si>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</si>
  <si>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</si>
  <si>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</si>
  <si>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</si>
  <si>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</si>
  <si>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</si>
  <si>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</si>
  <si>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</si>
  <si>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</si>
  <si>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</si>
  <si>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</si>
  <si>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</si>
  <si>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</si>
  <si>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</si>
  <si>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</si>
  <si>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</si>
  <si>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</si>
  <si>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</si>
  <si>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</si>
  <si>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</si>
  <si>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</si>
  <si>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</si>
  <si>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</si>
  <si>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</si>
  <si>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</si>
  <si>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</si>
  <si>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</si>
  <si>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</si>
  <si>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</si>
  <si>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</si>
  <si>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</si>
  <si>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</si>
  <si>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</si>
  <si>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</si>
  <si>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</si>
  <si>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</si>
  <si>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</si>
  <si>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</si>
  <si>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</si>
  <si>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</si>
  <si>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</si>
  <si>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</si>
  <si>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</si>
  <si>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</si>
  <si>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</si>
  <si>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</si>
  <si>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</si>
  <si>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</si>
  <si>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</si>
  <si>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</si>
  <si>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</si>
  <si>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</si>
  <si>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</si>
  <si>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</si>
  <si>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12/12/13 - VENCIMENTO 19/12/13</t>
  </si>
  <si>
    <t>6.2.24. Confissão de Dívida</t>
  </si>
  <si>
    <t>6.3. Revisão de Remuneração pelo Transporte Coletivo  (1)</t>
  </si>
  <si>
    <t>Nota:</t>
  </si>
  <si>
    <t xml:space="preserve">       (1) - Revisão conforme Aditivos Contratuais assinados em 11/12/13.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</si>
</sst>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21">
      <c r="A2" s="61" t="s">
        <v>120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2" t="s">
        <v>15</v>
      </c>
      <c r="B4" s="64" t="s">
        <v>119</v>
      </c>
      <c r="C4" s="65"/>
      <c r="D4" s="65"/>
      <c r="E4" s="65"/>
      <c r="F4" s="65"/>
      <c r="G4" s="65"/>
      <c r="H4" s="65"/>
      <c r="I4" s="65"/>
      <c r="J4" s="66"/>
      <c r="K4" s="63" t="s">
        <v>16</v>
      </c>
    </row>
    <row r="5" spans="1:13" ht="38.25">
      <c r="A5" s="62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7" t="s">
        <v>118</v>
      </c>
      <c r="J5" s="67" t="s">
        <v>117</v>
      </c>
      <c r="K5" s="62"/>
    </row>
    <row r="6" spans="1:13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8"/>
      <c r="J6" s="68"/>
      <c r="K6" s="62"/>
    </row>
    <row r="7" spans="1:13" ht="17.25" customHeight="1">
      <c r="A7" s="8" t="s">
        <v>30</v>
      </c>
      <c r="B7" s="9">
        <f t="shared" ref="B7:K7" si="0">+B8+B16+B20+B23</f>
        <v>596574</v>
      </c>
      <c r="C7" s="9">
        <f t="shared" si="0"/>
        <v>771327</v>
      </c>
      <c r="D7" s="9">
        <f t="shared" si="0"/>
        <v>798106</v>
      </c>
      <c r="E7" s="9">
        <f t="shared" si="0"/>
        <v>540122</v>
      </c>
      <c r="F7" s="9">
        <f t="shared" si="0"/>
        <v>778213</v>
      </c>
      <c r="G7" s="9">
        <f t="shared" si="0"/>
        <v>1210260</v>
      </c>
      <c r="H7" s="9">
        <f t="shared" si="0"/>
        <v>562438</v>
      </c>
      <c r="I7" s="9">
        <f t="shared" si="0"/>
        <v>120677</v>
      </c>
      <c r="J7" s="9">
        <f t="shared" si="0"/>
        <v>285137</v>
      </c>
      <c r="K7" s="9">
        <f t="shared" si="0"/>
        <v>5662854</v>
      </c>
      <c r="L7" s="55"/>
    </row>
    <row r="8" spans="1:13" ht="17.25" customHeight="1">
      <c r="A8" s="10" t="s">
        <v>31</v>
      </c>
      <c r="B8" s="11">
        <f>B9+B12</f>
        <v>351983</v>
      </c>
      <c r="C8" s="11">
        <f t="shared" ref="C8:J8" si="1">C9+C12</f>
        <v>465149</v>
      </c>
      <c r="D8" s="11">
        <f t="shared" si="1"/>
        <v>453616</v>
      </c>
      <c r="E8" s="11">
        <f t="shared" si="1"/>
        <v>317246</v>
      </c>
      <c r="F8" s="11">
        <f t="shared" si="1"/>
        <v>434266</v>
      </c>
      <c r="G8" s="11">
        <f t="shared" si="1"/>
        <v>652395</v>
      </c>
      <c r="H8" s="11">
        <f t="shared" si="1"/>
        <v>339756</v>
      </c>
      <c r="I8" s="11">
        <f t="shared" si="1"/>
        <v>64576</v>
      </c>
      <c r="J8" s="11">
        <f t="shared" si="1"/>
        <v>159078</v>
      </c>
      <c r="K8" s="11">
        <f>SUM(B8:J8)</f>
        <v>3238065</v>
      </c>
    </row>
    <row r="9" spans="1:13" ht="17.25" customHeight="1">
      <c r="A9" s="15" t="s">
        <v>17</v>
      </c>
      <c r="B9" s="13">
        <f>+B10+B11</f>
        <v>49993</v>
      </c>
      <c r="C9" s="13">
        <f t="shared" ref="C9:J9" si="2">+C10+C11</f>
        <v>68903</v>
      </c>
      <c r="D9" s="13">
        <f t="shared" si="2"/>
        <v>63420</v>
      </c>
      <c r="E9" s="13">
        <f t="shared" si="2"/>
        <v>44111</v>
      </c>
      <c r="F9" s="13">
        <f t="shared" si="2"/>
        <v>52787</v>
      </c>
      <c r="G9" s="13">
        <f t="shared" si="2"/>
        <v>60985</v>
      </c>
      <c r="H9" s="13">
        <f t="shared" si="2"/>
        <v>58459</v>
      </c>
      <c r="I9" s="13">
        <f t="shared" si="2"/>
        <v>11186</v>
      </c>
      <c r="J9" s="13">
        <f t="shared" si="2"/>
        <v>18607</v>
      </c>
      <c r="K9" s="11">
        <f>SUM(B9:J9)</f>
        <v>428451</v>
      </c>
    </row>
    <row r="10" spans="1:13" ht="17.25" customHeight="1">
      <c r="A10" s="31" t="s">
        <v>18</v>
      </c>
      <c r="B10" s="13">
        <v>49993</v>
      </c>
      <c r="C10" s="13">
        <v>68903</v>
      </c>
      <c r="D10" s="13">
        <v>63420</v>
      </c>
      <c r="E10" s="13">
        <v>44111</v>
      </c>
      <c r="F10" s="13">
        <v>52787</v>
      </c>
      <c r="G10" s="13">
        <v>60985</v>
      </c>
      <c r="H10" s="13">
        <v>58459</v>
      </c>
      <c r="I10" s="13">
        <v>11186</v>
      </c>
      <c r="J10" s="13">
        <v>18607</v>
      </c>
      <c r="K10" s="11">
        <f>SUM(B10:J10)</f>
        <v>428451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301990</v>
      </c>
      <c r="C12" s="17">
        <f t="shared" si="3"/>
        <v>396246</v>
      </c>
      <c r="D12" s="17">
        <f t="shared" si="3"/>
        <v>390196</v>
      </c>
      <c r="E12" s="17">
        <f t="shared" si="3"/>
        <v>273135</v>
      </c>
      <c r="F12" s="17">
        <f t="shared" si="3"/>
        <v>381479</v>
      </c>
      <c r="G12" s="17">
        <f t="shared" si="3"/>
        <v>591410</v>
      </c>
      <c r="H12" s="17">
        <f t="shared" si="3"/>
        <v>281297</v>
      </c>
      <c r="I12" s="17">
        <f t="shared" si="3"/>
        <v>53390</v>
      </c>
      <c r="J12" s="17">
        <f t="shared" si="3"/>
        <v>140471</v>
      </c>
      <c r="K12" s="11">
        <f t="shared" ref="K12:K23" si="4">SUM(B12:J12)</f>
        <v>2809614</v>
      </c>
    </row>
    <row r="13" spans="1:13" ht="17.25" customHeight="1">
      <c r="A13" s="14" t="s">
        <v>20</v>
      </c>
      <c r="B13" s="13">
        <v>130358</v>
      </c>
      <c r="C13" s="13">
        <v>184988</v>
      </c>
      <c r="D13" s="13">
        <v>190049</v>
      </c>
      <c r="E13" s="13">
        <v>129471</v>
      </c>
      <c r="F13" s="13">
        <v>177041</v>
      </c>
      <c r="G13" s="13">
        <v>266626</v>
      </c>
      <c r="H13" s="13">
        <v>121453</v>
      </c>
      <c r="I13" s="13">
        <v>27634</v>
      </c>
      <c r="J13" s="13">
        <v>67701</v>
      </c>
      <c r="K13" s="11">
        <f t="shared" si="4"/>
        <v>1295321</v>
      </c>
      <c r="L13" s="55"/>
      <c r="M13" s="56"/>
    </row>
    <row r="14" spans="1:13" ht="17.25" customHeight="1">
      <c r="A14" s="14" t="s">
        <v>21</v>
      </c>
      <c r="B14" s="13">
        <v>135756</v>
      </c>
      <c r="C14" s="13">
        <v>161265</v>
      </c>
      <c r="D14" s="13">
        <v>154289</v>
      </c>
      <c r="E14" s="13">
        <v>114732</v>
      </c>
      <c r="F14" s="13">
        <v>161286</v>
      </c>
      <c r="G14" s="13">
        <v>267410</v>
      </c>
      <c r="H14" s="13">
        <v>126524</v>
      </c>
      <c r="I14" s="13">
        <v>19142</v>
      </c>
      <c r="J14" s="13">
        <v>56302</v>
      </c>
      <c r="K14" s="11">
        <f t="shared" si="4"/>
        <v>1196706</v>
      </c>
      <c r="L14" s="55"/>
    </row>
    <row r="15" spans="1:13" ht="17.25" customHeight="1">
      <c r="A15" s="14" t="s">
        <v>22</v>
      </c>
      <c r="B15" s="13">
        <v>35876</v>
      </c>
      <c r="C15" s="13">
        <v>49993</v>
      </c>
      <c r="D15" s="13">
        <v>45858</v>
      </c>
      <c r="E15" s="13">
        <v>28932</v>
      </c>
      <c r="F15" s="13">
        <v>43152</v>
      </c>
      <c r="G15" s="13">
        <v>57374</v>
      </c>
      <c r="H15" s="13">
        <v>33320</v>
      </c>
      <c r="I15" s="13">
        <v>6614</v>
      </c>
      <c r="J15" s="13">
        <v>16468</v>
      </c>
      <c r="K15" s="11">
        <f t="shared" si="4"/>
        <v>317587</v>
      </c>
    </row>
    <row r="16" spans="1:13" ht="17.25" customHeight="1">
      <c r="A16" s="16" t="s">
        <v>23</v>
      </c>
      <c r="B16" s="11">
        <f>+B17+B18+B19</f>
        <v>202738</v>
      </c>
      <c r="C16" s="11">
        <f t="shared" ref="C16:J16" si="5">+C17+C18+C19</f>
        <v>239532</v>
      </c>
      <c r="D16" s="11">
        <f t="shared" si="5"/>
        <v>264616</v>
      </c>
      <c r="E16" s="11">
        <f t="shared" si="5"/>
        <v>174220</v>
      </c>
      <c r="F16" s="11">
        <f t="shared" si="5"/>
        <v>283816</v>
      </c>
      <c r="G16" s="11">
        <f t="shared" si="5"/>
        <v>491991</v>
      </c>
      <c r="H16" s="11">
        <f t="shared" si="5"/>
        <v>178399</v>
      </c>
      <c r="I16" s="11">
        <f t="shared" si="5"/>
        <v>41384</v>
      </c>
      <c r="J16" s="11">
        <f t="shared" si="5"/>
        <v>92934</v>
      </c>
      <c r="K16" s="11">
        <f t="shared" si="4"/>
        <v>1969630</v>
      </c>
    </row>
    <row r="17" spans="1:12" ht="17.25" customHeight="1">
      <c r="A17" s="12" t="s">
        <v>24</v>
      </c>
      <c r="B17" s="13">
        <v>98817</v>
      </c>
      <c r="C17" s="13">
        <v>129002</v>
      </c>
      <c r="D17" s="13">
        <v>146272</v>
      </c>
      <c r="E17" s="13">
        <v>94106</v>
      </c>
      <c r="F17" s="13">
        <v>149168</v>
      </c>
      <c r="G17" s="13">
        <v>245158</v>
      </c>
      <c r="H17" s="13">
        <v>94066</v>
      </c>
      <c r="I17" s="13">
        <v>24116</v>
      </c>
      <c r="J17" s="13">
        <v>49730</v>
      </c>
      <c r="K17" s="11">
        <f t="shared" si="4"/>
        <v>1030435</v>
      </c>
      <c r="L17" s="55"/>
    </row>
    <row r="18" spans="1:12" ht="17.25" customHeight="1">
      <c r="A18" s="12" t="s">
        <v>25</v>
      </c>
      <c r="B18" s="13">
        <v>81483</v>
      </c>
      <c r="C18" s="13">
        <v>83321</v>
      </c>
      <c r="D18" s="13">
        <v>90441</v>
      </c>
      <c r="E18" s="13">
        <v>63922</v>
      </c>
      <c r="F18" s="13">
        <v>105643</v>
      </c>
      <c r="G18" s="13">
        <v>202764</v>
      </c>
      <c r="H18" s="13">
        <v>66373</v>
      </c>
      <c r="I18" s="13">
        <v>12962</v>
      </c>
      <c r="J18" s="13">
        <v>32808</v>
      </c>
      <c r="K18" s="11">
        <f t="shared" si="4"/>
        <v>739717</v>
      </c>
      <c r="L18" s="55"/>
    </row>
    <row r="19" spans="1:12" ht="17.25" customHeight="1">
      <c r="A19" s="12" t="s">
        <v>26</v>
      </c>
      <c r="B19" s="13">
        <v>22438</v>
      </c>
      <c r="C19" s="13">
        <v>27209</v>
      </c>
      <c r="D19" s="13">
        <v>27903</v>
      </c>
      <c r="E19" s="13">
        <v>16192</v>
      </c>
      <c r="F19" s="13">
        <v>29005</v>
      </c>
      <c r="G19" s="13">
        <v>44069</v>
      </c>
      <c r="H19" s="13">
        <v>17960</v>
      </c>
      <c r="I19" s="13">
        <v>4306</v>
      </c>
      <c r="J19" s="13">
        <v>10396</v>
      </c>
      <c r="K19" s="11">
        <f t="shared" si="4"/>
        <v>199478</v>
      </c>
    </row>
    <row r="20" spans="1:12" ht="17.25" customHeight="1">
      <c r="A20" s="16" t="s">
        <v>27</v>
      </c>
      <c r="B20" s="13">
        <v>41853</v>
      </c>
      <c r="C20" s="13">
        <v>66646</v>
      </c>
      <c r="D20" s="13">
        <v>79874</v>
      </c>
      <c r="E20" s="13">
        <v>48656</v>
      </c>
      <c r="F20" s="13">
        <v>60131</v>
      </c>
      <c r="G20" s="13">
        <v>65874</v>
      </c>
      <c r="H20" s="13">
        <v>34165</v>
      </c>
      <c r="I20" s="13">
        <v>14717</v>
      </c>
      <c r="J20" s="13">
        <v>33125</v>
      </c>
      <c r="K20" s="11">
        <f t="shared" si="4"/>
        <v>445041</v>
      </c>
    </row>
    <row r="21" spans="1:12" ht="17.25" customHeight="1">
      <c r="A21" s="12" t="s">
        <v>28</v>
      </c>
      <c r="B21" s="13">
        <v>26786</v>
      </c>
      <c r="C21" s="13">
        <v>42653</v>
      </c>
      <c r="D21" s="13">
        <v>51119</v>
      </c>
      <c r="E21" s="13">
        <v>31140</v>
      </c>
      <c r="F21" s="13">
        <v>38484</v>
      </c>
      <c r="G21" s="13">
        <v>42159</v>
      </c>
      <c r="H21" s="13">
        <v>21866</v>
      </c>
      <c r="I21" s="13">
        <v>9419</v>
      </c>
      <c r="J21" s="13">
        <v>21200</v>
      </c>
      <c r="K21" s="11">
        <f t="shared" si="4"/>
        <v>284826</v>
      </c>
      <c r="L21" s="55"/>
    </row>
    <row r="22" spans="1:12" ht="17.25" customHeight="1">
      <c r="A22" s="12" t="s">
        <v>29</v>
      </c>
      <c r="B22" s="13">
        <v>15067</v>
      </c>
      <c r="C22" s="13">
        <v>23993</v>
      </c>
      <c r="D22" s="13">
        <v>28755</v>
      </c>
      <c r="E22" s="13">
        <v>17516</v>
      </c>
      <c r="F22" s="13">
        <v>21647</v>
      </c>
      <c r="G22" s="13">
        <v>23715</v>
      </c>
      <c r="H22" s="13">
        <v>12299</v>
      </c>
      <c r="I22" s="13">
        <v>5298</v>
      </c>
      <c r="J22" s="13">
        <v>11925</v>
      </c>
      <c r="K22" s="11">
        <f t="shared" si="4"/>
        <v>160215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10118</v>
      </c>
      <c r="I23" s="11">
        <v>0</v>
      </c>
      <c r="J23" s="11">
        <v>0</v>
      </c>
      <c r="K23" s="11">
        <f t="shared" si="4"/>
        <v>10118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2113.35</v>
      </c>
      <c r="I31" s="20">
        <v>0</v>
      </c>
      <c r="J31" s="20">
        <v>0</v>
      </c>
      <c r="K31" s="24">
        <f>SUM(B31:J31)</f>
        <v>2113.35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1369590.7899999998</v>
      </c>
      <c r="C43" s="23">
        <f t="shared" ref="C43:H43" si="8">+C44+C52</f>
        <v>2017886.9</v>
      </c>
      <c r="D43" s="23">
        <f t="shared" si="8"/>
        <v>2368827.9500000002</v>
      </c>
      <c r="E43" s="23">
        <f t="shared" si="8"/>
        <v>1358404.51</v>
      </c>
      <c r="F43" s="23">
        <f t="shared" si="8"/>
        <v>1891574.29</v>
      </c>
      <c r="G43" s="23">
        <f t="shared" si="8"/>
        <v>2531610.8200000003</v>
      </c>
      <c r="H43" s="23">
        <f t="shared" si="8"/>
        <v>1352396.2100000002</v>
      </c>
      <c r="I43" s="23">
        <f>+I44+I52</f>
        <v>476674.15</v>
      </c>
      <c r="J43" s="23">
        <f>+J44+J52</f>
        <v>724302.31</v>
      </c>
      <c r="K43" s="23">
        <f>SUM(B43:J43)</f>
        <v>14091267.930000002</v>
      </c>
    </row>
    <row r="44" spans="1:11" ht="17.25" customHeight="1">
      <c r="A44" s="16" t="s">
        <v>49</v>
      </c>
      <c r="B44" s="24">
        <f>SUM(B45:B51)</f>
        <v>1354759.9</v>
      </c>
      <c r="C44" s="24">
        <f t="shared" ref="C44:H44" si="9">SUM(C45:C51)</f>
        <v>1997848.23</v>
      </c>
      <c r="D44" s="24">
        <f t="shared" si="9"/>
        <v>2348506.7200000002</v>
      </c>
      <c r="E44" s="24">
        <f t="shared" si="9"/>
        <v>1339502.56</v>
      </c>
      <c r="F44" s="24">
        <f t="shared" si="9"/>
        <v>1873625.62</v>
      </c>
      <c r="G44" s="24">
        <f t="shared" si="9"/>
        <v>2506569.4900000002</v>
      </c>
      <c r="H44" s="24">
        <f t="shared" si="9"/>
        <v>1337791.1100000001</v>
      </c>
      <c r="I44" s="24">
        <f>SUM(I45:I51)</f>
        <v>476674.15</v>
      </c>
      <c r="J44" s="24">
        <f>SUM(J45:J51)</f>
        <v>712699.93</v>
      </c>
      <c r="K44" s="24">
        <f t="shared" ref="K44:K52" si="10">SUM(B44:J44)</f>
        <v>13947977.710000001</v>
      </c>
    </row>
    <row r="45" spans="1:11" ht="17.25" customHeight="1">
      <c r="A45" s="36" t="s">
        <v>50</v>
      </c>
      <c r="B45" s="24">
        <f t="shared" ref="B45:H45" si="11">ROUND(B26*B7,2)</f>
        <v>1354759.9</v>
      </c>
      <c r="C45" s="24">
        <f t="shared" si="11"/>
        <v>1993417.5</v>
      </c>
      <c r="D45" s="24">
        <f t="shared" si="11"/>
        <v>2348506.7200000002</v>
      </c>
      <c r="E45" s="24">
        <f t="shared" si="11"/>
        <v>1339502.56</v>
      </c>
      <c r="F45" s="24">
        <f t="shared" si="11"/>
        <v>1873625.62</v>
      </c>
      <c r="G45" s="24">
        <f t="shared" si="11"/>
        <v>2506569.4900000002</v>
      </c>
      <c r="H45" s="24">
        <f t="shared" si="11"/>
        <v>1335677.76</v>
      </c>
      <c r="I45" s="24">
        <f>ROUND(I26*I7,2)</f>
        <v>476674.15</v>
      </c>
      <c r="J45" s="24">
        <f>ROUND(J26*J7,2)</f>
        <v>712699.93</v>
      </c>
      <c r="K45" s="24">
        <f t="shared" si="10"/>
        <v>13941433.630000001</v>
      </c>
    </row>
    <row r="46" spans="1:11" ht="17.25" customHeight="1">
      <c r="A46" s="36" t="s">
        <v>51</v>
      </c>
      <c r="B46" s="20">
        <v>0</v>
      </c>
      <c r="C46" s="24">
        <f>ROUND(C27*C7,2)</f>
        <v>4430.7299999999996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4430.7299999999996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2113.35</v>
      </c>
      <c r="I49" s="33">
        <f>+I31</f>
        <v>0</v>
      </c>
      <c r="J49" s="33">
        <f>+J31</f>
        <v>0</v>
      </c>
      <c r="K49" s="24">
        <f t="shared" si="10"/>
        <v>2113.35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14605.1</v>
      </c>
      <c r="I52" s="20">
        <v>0</v>
      </c>
      <c r="J52" s="38">
        <v>11602.38</v>
      </c>
      <c r="K52" s="38">
        <f t="shared" si="10"/>
        <v>143290.22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-257587.28999999998</v>
      </c>
      <c r="C56" s="37">
        <f t="shared" si="12"/>
        <v>-232787.55000000002</v>
      </c>
      <c r="D56" s="37">
        <f t="shared" si="12"/>
        <v>6397941.7599999998</v>
      </c>
      <c r="E56" s="37">
        <f t="shared" si="12"/>
        <v>2645307.5500000003</v>
      </c>
      <c r="F56" s="37">
        <f t="shared" si="12"/>
        <v>-267951.3</v>
      </c>
      <c r="G56" s="37">
        <f t="shared" si="12"/>
        <v>-277609.91000000003</v>
      </c>
      <c r="H56" s="37">
        <f t="shared" si="12"/>
        <v>3415776.17</v>
      </c>
      <c r="I56" s="37">
        <f t="shared" si="12"/>
        <v>-80242.22</v>
      </c>
      <c r="J56" s="37">
        <f t="shared" si="12"/>
        <v>-65911.199999999997</v>
      </c>
      <c r="K56" s="37">
        <f>SUM(B56:J56)</f>
        <v>11276936.01</v>
      </c>
    </row>
    <row r="57" spans="1:11" ht="18.75" customHeight="1">
      <c r="A57" s="16" t="s">
        <v>84</v>
      </c>
      <c r="B57" s="37">
        <f t="shared" ref="B57:J57" si="13">B58+B59+B60+B61+B62+B63</f>
        <v>-243478.22999999998</v>
      </c>
      <c r="C57" s="37">
        <f t="shared" si="13"/>
        <v>-212102.82</v>
      </c>
      <c r="D57" s="37">
        <f t="shared" si="13"/>
        <v>-215218.78</v>
      </c>
      <c r="E57" s="37">
        <f t="shared" si="13"/>
        <v>-238126.63</v>
      </c>
      <c r="F57" s="37">
        <f t="shared" si="13"/>
        <v>-248911.66999999998</v>
      </c>
      <c r="G57" s="37">
        <f t="shared" si="13"/>
        <v>-249152.88</v>
      </c>
      <c r="H57" s="37">
        <f t="shared" si="13"/>
        <v>-175377</v>
      </c>
      <c r="I57" s="37">
        <f t="shared" si="13"/>
        <v>-33558</v>
      </c>
      <c r="J57" s="37">
        <f t="shared" si="13"/>
        <v>-55821</v>
      </c>
      <c r="K57" s="37">
        <f t="shared" ref="K57:K87" si="14">SUM(B57:J57)</f>
        <v>-1671747.0099999998</v>
      </c>
    </row>
    <row r="58" spans="1:11" ht="18.75" customHeight="1">
      <c r="A58" s="12" t="s">
        <v>85</v>
      </c>
      <c r="B58" s="37">
        <f>-ROUND(B9*$D$3,2)</f>
        <v>-149979</v>
      </c>
      <c r="C58" s="37">
        <f t="shared" ref="C58:J58" si="15">-ROUND(C9*$D$3,2)</f>
        <v>-206709</v>
      </c>
      <c r="D58" s="37">
        <f t="shared" si="15"/>
        <v>-190260</v>
      </c>
      <c r="E58" s="37">
        <f t="shared" si="15"/>
        <v>-132333</v>
      </c>
      <c r="F58" s="37">
        <f t="shared" si="15"/>
        <v>-158361</v>
      </c>
      <c r="G58" s="37">
        <f t="shared" si="15"/>
        <v>-182955</v>
      </c>
      <c r="H58" s="37">
        <f t="shared" si="15"/>
        <v>-175377</v>
      </c>
      <c r="I58" s="37">
        <f t="shared" si="15"/>
        <v>-33558</v>
      </c>
      <c r="J58" s="37">
        <f t="shared" si="15"/>
        <v>-55821</v>
      </c>
      <c r="K58" s="37">
        <f t="shared" si="14"/>
        <v>-1285353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-93499.23</v>
      </c>
      <c r="C62" s="49">
        <v>-5393.82</v>
      </c>
      <c r="D62" s="49">
        <v>-24958.78</v>
      </c>
      <c r="E62" s="49">
        <v>-105793.63</v>
      </c>
      <c r="F62" s="49">
        <v>-90550.67</v>
      </c>
      <c r="G62" s="49">
        <v>-66197.88</v>
      </c>
      <c r="H62" s="20">
        <v>0</v>
      </c>
      <c r="I62" s="20">
        <v>0</v>
      </c>
      <c r="J62" s="20">
        <v>0</v>
      </c>
      <c r="K62" s="37">
        <f t="shared" si="14"/>
        <v>-386394.01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49">
        <f>SUM(B65:B88)</f>
        <v>-14109.06</v>
      </c>
      <c r="C64" s="49">
        <f>SUM(C65:C88)</f>
        <v>-20684.73</v>
      </c>
      <c r="D64" s="49">
        <f>SUM(D65:D88)</f>
        <v>-20453.64</v>
      </c>
      <c r="E64" s="49">
        <f>SUM(E65:E88)</f>
        <v>-37610.81</v>
      </c>
      <c r="F64" s="49">
        <f>SUM(F65:F88)</f>
        <v>-19039.63</v>
      </c>
      <c r="G64" s="49">
        <f t="shared" ref="G64:J64" si="16">SUM(G65:G88)</f>
        <v>-28457.03</v>
      </c>
      <c r="H64" s="49">
        <f t="shared" si="16"/>
        <v>-13922.47</v>
      </c>
      <c r="I64" s="49">
        <f t="shared" si="16"/>
        <v>-46684.22</v>
      </c>
      <c r="J64" s="49">
        <f t="shared" si="16"/>
        <v>-10090.200000000001</v>
      </c>
      <c r="K64" s="37">
        <f t="shared" si="14"/>
        <v>-211051.79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2" t="s">
        <v>121</v>
      </c>
      <c r="B88" s="20">
        <v>0</v>
      </c>
      <c r="C88" s="20">
        <v>0</v>
      </c>
      <c r="D88" s="20">
        <v>0</v>
      </c>
      <c r="E88" s="37">
        <v>-22549.51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50">
        <f t="shared" ref="K88:K95" si="17">SUM(B88:J88)</f>
        <v>-22549.51</v>
      </c>
    </row>
    <row r="89" spans="1:12" ht="18.75" customHeight="1">
      <c r="A89" s="16" t="s">
        <v>122</v>
      </c>
      <c r="B89" s="20">
        <v>0</v>
      </c>
      <c r="C89" s="20">
        <v>0</v>
      </c>
      <c r="D89" s="25">
        <v>6633614.1799999997</v>
      </c>
      <c r="E89" s="25">
        <v>2921044.99</v>
      </c>
      <c r="F89" s="20">
        <v>0</v>
      </c>
      <c r="G89" s="20">
        <v>0</v>
      </c>
      <c r="H89" s="25">
        <v>3605075.64</v>
      </c>
      <c r="I89" s="20">
        <v>0</v>
      </c>
      <c r="J89" s="20">
        <v>0</v>
      </c>
      <c r="K89" s="50">
        <f t="shared" si="17"/>
        <v>13159734.810000001</v>
      </c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3">
        <f t="shared" si="17"/>
        <v>0</v>
      </c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/>
      <c r="J91" s="21"/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1112003.4999999998</v>
      </c>
      <c r="C92" s="25">
        <f t="shared" si="18"/>
        <v>1785099.3499999999</v>
      </c>
      <c r="D92" s="25">
        <f t="shared" si="18"/>
        <v>8766769.7100000009</v>
      </c>
      <c r="E92" s="25">
        <f t="shared" si="18"/>
        <v>4003712.0600000005</v>
      </c>
      <c r="F92" s="25">
        <f t="shared" si="18"/>
        <v>1623622.9900000002</v>
      </c>
      <c r="G92" s="25">
        <f t="shared" si="18"/>
        <v>2254000.9100000006</v>
      </c>
      <c r="H92" s="25">
        <f t="shared" si="18"/>
        <v>4768172.38</v>
      </c>
      <c r="I92" s="25">
        <f>+I93+I94</f>
        <v>396431.93000000005</v>
      </c>
      <c r="J92" s="25">
        <f>+J93+J94</f>
        <v>658391.1100000001</v>
      </c>
      <c r="K92" s="50">
        <f t="shared" si="17"/>
        <v>25368203.939999998</v>
      </c>
      <c r="L92" s="57"/>
    </row>
    <row r="93" spans="1:12" ht="18.75" customHeight="1">
      <c r="A93" s="16" t="s">
        <v>92</v>
      </c>
      <c r="B93" s="25">
        <f t="shared" ref="B93:J93" si="19">+B44+B57+B64+B89</f>
        <v>1097172.6099999999</v>
      </c>
      <c r="C93" s="25">
        <f t="shared" si="19"/>
        <v>1765060.68</v>
      </c>
      <c r="D93" s="25">
        <f t="shared" si="19"/>
        <v>8746448.4800000004</v>
      </c>
      <c r="E93" s="25">
        <f t="shared" si="19"/>
        <v>3984810.1100000003</v>
      </c>
      <c r="F93" s="25">
        <f t="shared" si="19"/>
        <v>1605674.3200000003</v>
      </c>
      <c r="G93" s="25">
        <f t="shared" si="19"/>
        <v>2228959.5800000005</v>
      </c>
      <c r="H93" s="25">
        <f t="shared" si="19"/>
        <v>4753567.28</v>
      </c>
      <c r="I93" s="25">
        <f t="shared" si="19"/>
        <v>396431.93000000005</v>
      </c>
      <c r="J93" s="25">
        <f t="shared" si="19"/>
        <v>646788.7300000001</v>
      </c>
      <c r="K93" s="50">
        <f t="shared" si="17"/>
        <v>25224913.720000003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14830.89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14605.1</v>
      </c>
      <c r="I94" s="20">
        <f t="shared" si="20"/>
        <v>0</v>
      </c>
      <c r="J94" s="25">
        <f t="shared" si="20"/>
        <v>11602.38</v>
      </c>
      <c r="K94" s="50">
        <f t="shared" si="17"/>
        <v>143290.22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/>
      <c r="J99" s="47"/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25368203.970000003</v>
      </c>
    </row>
    <row r="101" spans="1:11" ht="18.75" customHeight="1">
      <c r="A101" s="27" t="s">
        <v>80</v>
      </c>
      <c r="B101" s="28">
        <v>139018.23999999999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139018.23999999999</v>
      </c>
    </row>
    <row r="102" spans="1:11" ht="18.75" customHeight="1">
      <c r="A102" s="27" t="s">
        <v>81</v>
      </c>
      <c r="B102" s="28">
        <v>972985.26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972985.26</v>
      </c>
    </row>
    <row r="103" spans="1:11" ht="18.75" customHeight="1">
      <c r="A103" s="27" t="s">
        <v>82</v>
      </c>
      <c r="B103" s="42">
        <v>0</v>
      </c>
      <c r="C103" s="28">
        <f>+C92</f>
        <v>1785099.3499999999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1785099.3499999999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8766769.7100000009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8766769.7100000009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4003712.0600000005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4003712.0600000005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200999.14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200999.14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280913.7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280913.7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420267.23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420267.23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721442.93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721442.93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667035.27</v>
      </c>
      <c r="H110" s="42">
        <v>0</v>
      </c>
      <c r="I110" s="42">
        <v>0</v>
      </c>
      <c r="J110" s="42">
        <v>0</v>
      </c>
      <c r="K110" s="43">
        <f t="shared" si="21"/>
        <v>667035.27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52385.19</v>
      </c>
      <c r="H111" s="42">
        <v>0</v>
      </c>
      <c r="I111" s="42">
        <v>0</v>
      </c>
      <c r="J111" s="42">
        <v>0</v>
      </c>
      <c r="K111" s="43">
        <f t="shared" si="21"/>
        <v>52385.19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365806.89</v>
      </c>
      <c r="H112" s="42">
        <v>0</v>
      </c>
      <c r="I112" s="42">
        <v>0</v>
      </c>
      <c r="J112" s="42">
        <v>0</v>
      </c>
      <c r="K112" s="43">
        <f t="shared" si="21"/>
        <v>365806.89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317970.68</v>
      </c>
      <c r="H113" s="42">
        <v>0</v>
      </c>
      <c r="I113" s="42">
        <v>0</v>
      </c>
      <c r="J113" s="42">
        <v>0</v>
      </c>
      <c r="K113" s="43">
        <f t="shared" si="21"/>
        <v>317970.68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850802.89</v>
      </c>
      <c r="H114" s="42">
        <v>0</v>
      </c>
      <c r="I114" s="42">
        <v>0</v>
      </c>
      <c r="J114" s="42">
        <v>0</v>
      </c>
      <c r="K114" s="43">
        <f t="shared" si="21"/>
        <v>850802.89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1612952.39</v>
      </c>
      <c r="I115" s="42">
        <v>0</v>
      </c>
      <c r="J115" s="42">
        <v>0</v>
      </c>
      <c r="K115" s="43">
        <f t="shared" si="21"/>
        <v>1612952.39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3155220</v>
      </c>
      <c r="I116" s="42">
        <v>0</v>
      </c>
      <c r="J116" s="42">
        <v>0</v>
      </c>
      <c r="K116" s="43">
        <f t="shared" si="21"/>
        <v>3155220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396431.93</v>
      </c>
      <c r="J117" s="42">
        <v>0</v>
      </c>
      <c r="K117" s="43">
        <f t="shared" si="21"/>
        <v>396431.93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658391.11</v>
      </c>
      <c r="K118" s="46">
        <f t="shared" si="21"/>
        <v>658391.11</v>
      </c>
    </row>
    <row r="119" spans="1:11" ht="18.75" customHeight="1">
      <c r="A119" s="41" t="s">
        <v>123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 t="s">
        <v>124</v>
      </c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2013-12-20T11:04:07Z</dcterms:modified>
</cp:coreProperties>
</file>