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8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I58"/>
  <c r="I57" s="1"/>
  <c r="J58"/>
  <c r="J57" s="1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K58" l="1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G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I56"/>
  <c r="J56"/>
  <c r="E56"/>
  <c r="F56"/>
  <c r="K64"/>
  <c r="J43"/>
  <c r="J92"/>
  <c r="J91" s="1"/>
  <c r="H43"/>
  <c r="F43"/>
  <c r="F92"/>
  <c r="F91" s="1"/>
  <c r="D43"/>
  <c r="D92"/>
  <c r="D91" s="1"/>
  <c r="D103" s="1"/>
  <c r="K103" s="1"/>
  <c r="K8"/>
  <c r="K7" s="1"/>
  <c r="B7"/>
  <c r="B45" s="1"/>
  <c r="B56"/>
  <c r="I92"/>
  <c r="I91" s="1"/>
  <c r="I43"/>
  <c r="G92"/>
  <c r="G91" s="1"/>
  <c r="G43"/>
  <c r="E92"/>
  <c r="E91" s="1"/>
  <c r="E104" s="1"/>
  <c r="K104" s="1"/>
  <c r="E43"/>
  <c r="C46"/>
  <c r="K46" s="1"/>
  <c r="C45"/>
  <c r="H57"/>
  <c r="H56" s="1"/>
  <c r="C44" l="1"/>
  <c r="C92" s="1"/>
  <c r="C91" s="1"/>
  <c r="C102" s="1"/>
  <c r="K102" s="1"/>
  <c r="K99" s="1"/>
  <c r="C43"/>
  <c r="K56"/>
  <c r="K57"/>
  <c r="B44"/>
  <c r="K45"/>
  <c r="H92"/>
  <c r="H91" s="1"/>
  <c r="B43" l="1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<sst xmlns="http://schemas.openxmlformats.org/spreadsheetml/2006/main" count="124" uniqueCount="124">
  <si>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</si>
  <si>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</si>
  <si>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</si>
  <si>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</si>
  <si>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</si>
  <si>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</si>
  <si>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</si>
  <si>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</si>
  <si>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</si>
  <si>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</si>
  <si>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</si>
  <si>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</si>
  <si>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</si>
  <si>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</si>
  <si>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</si>
  <si>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</si>
  <si>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</si>
  <si>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</si>
  <si>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</si>
  <si>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</si>
  <si>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</si>
  <si>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</si>
  <si>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</si>
  <si>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</si>
  <si>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</si>
  <si>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</si>
  <si>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</si>
  <si>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</si>
  <si>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</si>
  <si>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</si>
  <si>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</si>
  <si>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</si>
  <si>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</si>
  <si>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</si>
  <si>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</si>
  <si>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</si>
  <si>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</si>
  <si>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</si>
  <si>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</si>
  <si>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</si>
  <si>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</si>
  <si>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</si>
  <si>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</si>
  <si>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</si>
  <si>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</si>
  <si>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</si>
  <si>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</si>
  <si>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</si>
  <si>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</si>
  <si>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</si>
  <si>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</si>
  <si>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</si>
  <si>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</si>
  <si>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</si>
  <si>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</si>
  <si>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</si>
  <si>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</si>
  <si>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</si>
  <si>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</si>
  <si>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</si>
  <si>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</si>
  <si>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</si>
  <si>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</si>
  <si>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</si>
  <si>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</si>
  <si>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</si>
  <si>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</si>
  <si>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</si>
  <si>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</si>
  <si>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</si>
  <si>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</si>
  <si>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</si>
  <si>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</si>
  <si>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</si>
  <si>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</si>
  <si>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</si>
  <si>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</si>
  <si>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</si>
  <si>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</si>
  <si>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</si>
  <si>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</si>
  <si>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</si>
  <si>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</si>
  <si>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</si>
  <si>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</si>
  <si>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</si>
  <si>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</si>
  <si>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</si>
  <si>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</si>
  <si>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</si>
  <si>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</si>
  <si>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</si>
  <si>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</si>
  <si>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</si>
  <si>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</si>
  <si>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</si>
  <si>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</si>
  <si>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</si>
  <si>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</si>
  <si>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</si>
  <si>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</si>
  <si>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</si>
  <si>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</si>
  <si>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</si>
  <si>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</si>
  <si>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</si>
  <si>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</si>
  <si>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</si>
  <si>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</si>
  <si>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</si>
  <si>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</si>
  <si>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</si>
  <si>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</si>
  <si>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</si>
  <si>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</si>
  <si>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</si>
  <si>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</si>
  <si>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</si>
  <si>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</si>
  <si>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</si>
  <si>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11/12/13 - VENCIMENTO 18/12/13</t>
  </si>
  <si>
    <t>6.3. Revisão de Remuneração pelo Transporte Coletivo (1)</t>
  </si>
  <si>
    <t>Nota:</t>
  </si>
  <si>
    <t xml:space="preserve">     - Passageiros transportados, processados pelo sistema de bilhetagem eletrônica, referentes ao período de 25/11 a 02/12/13  ( 230.375 passageiros).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</si>
</sst>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119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8" t="s">
        <v>118</v>
      </c>
      <c r="J5" s="68" t="s">
        <v>117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+B8+B16+B20+B23</f>
        <v>602398</v>
      </c>
      <c r="C7" s="9">
        <f t="shared" si="0"/>
        <v>775150</v>
      </c>
      <c r="D7" s="9">
        <f t="shared" si="0"/>
        <v>808934</v>
      </c>
      <c r="E7" s="9">
        <f t="shared" si="0"/>
        <v>549118</v>
      </c>
      <c r="F7" s="9">
        <f t="shared" si="0"/>
        <v>793878</v>
      </c>
      <c r="G7" s="9">
        <f t="shared" si="0"/>
        <v>1227518</v>
      </c>
      <c r="H7" s="9">
        <f t="shared" si="0"/>
        <v>563367</v>
      </c>
      <c r="I7" s="9">
        <f t="shared" si="0"/>
        <v>119442</v>
      </c>
      <c r="J7" s="9">
        <f t="shared" si="0"/>
        <v>286911</v>
      </c>
      <c r="K7" s="9">
        <f t="shared" si="0"/>
        <v>5726716</v>
      </c>
      <c r="L7" s="55"/>
    </row>
    <row r="8" spans="1:13" ht="17.25" customHeight="1">
      <c r="A8" s="10" t="s">
        <v>31</v>
      </c>
      <c r="B8" s="11">
        <f>B9+B12</f>
        <v>354576</v>
      </c>
      <c r="C8" s="11">
        <f t="shared" ref="C8:J8" si="1">C9+C12</f>
        <v>466123</v>
      </c>
      <c r="D8" s="11">
        <f t="shared" si="1"/>
        <v>458455</v>
      </c>
      <c r="E8" s="11">
        <f t="shared" si="1"/>
        <v>322303</v>
      </c>
      <c r="F8" s="11">
        <f t="shared" si="1"/>
        <v>441171</v>
      </c>
      <c r="G8" s="11">
        <f t="shared" si="1"/>
        <v>662150</v>
      </c>
      <c r="H8" s="11">
        <f t="shared" si="1"/>
        <v>342458</v>
      </c>
      <c r="I8" s="11">
        <f t="shared" si="1"/>
        <v>64117</v>
      </c>
      <c r="J8" s="11">
        <f t="shared" si="1"/>
        <v>158762</v>
      </c>
      <c r="K8" s="11">
        <f>SUM(B8:J8)</f>
        <v>3270115</v>
      </c>
    </row>
    <row r="9" spans="1:13" ht="17.25" customHeight="1">
      <c r="A9" s="15" t="s">
        <v>17</v>
      </c>
      <c r="B9" s="13">
        <f>+B10+B11</f>
        <v>49937</v>
      </c>
      <c r="C9" s="13">
        <f t="shared" ref="C9:J9" si="2">+C10+C11</f>
        <v>68261</v>
      </c>
      <c r="D9" s="13">
        <f t="shared" si="2"/>
        <v>63945</v>
      </c>
      <c r="E9" s="13">
        <f t="shared" si="2"/>
        <v>44118</v>
      </c>
      <c r="F9" s="13">
        <f t="shared" si="2"/>
        <v>53885</v>
      </c>
      <c r="G9" s="13">
        <f t="shared" si="2"/>
        <v>62305</v>
      </c>
      <c r="H9" s="13">
        <f t="shared" si="2"/>
        <v>58927</v>
      </c>
      <c r="I9" s="13">
        <f t="shared" si="2"/>
        <v>11137</v>
      </c>
      <c r="J9" s="13">
        <f t="shared" si="2"/>
        <v>19185</v>
      </c>
      <c r="K9" s="11">
        <f>SUM(B9:J9)</f>
        <v>431700</v>
      </c>
    </row>
    <row r="10" spans="1:13" ht="17.25" customHeight="1">
      <c r="A10" s="31" t="s">
        <v>18</v>
      </c>
      <c r="B10" s="13">
        <v>49937</v>
      </c>
      <c r="C10" s="13">
        <v>68261</v>
      </c>
      <c r="D10" s="13">
        <v>63945</v>
      </c>
      <c r="E10" s="13">
        <v>44118</v>
      </c>
      <c r="F10" s="13">
        <v>53885</v>
      </c>
      <c r="G10" s="13">
        <v>62305</v>
      </c>
      <c r="H10" s="13">
        <v>58927</v>
      </c>
      <c r="I10" s="13">
        <v>11137</v>
      </c>
      <c r="J10" s="13">
        <v>19185</v>
      </c>
      <c r="K10" s="11">
        <f>SUM(B10:J10)</f>
        <v>431700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304639</v>
      </c>
      <c r="C12" s="17">
        <f t="shared" si="3"/>
        <v>397862</v>
      </c>
      <c r="D12" s="17">
        <f t="shared" si="3"/>
        <v>394510</v>
      </c>
      <c r="E12" s="17">
        <f t="shared" si="3"/>
        <v>278185</v>
      </c>
      <c r="F12" s="17">
        <f t="shared" si="3"/>
        <v>387286</v>
      </c>
      <c r="G12" s="17">
        <f t="shared" si="3"/>
        <v>599845</v>
      </c>
      <c r="H12" s="17">
        <f t="shared" si="3"/>
        <v>283531</v>
      </c>
      <c r="I12" s="17">
        <f t="shared" si="3"/>
        <v>52980</v>
      </c>
      <c r="J12" s="17">
        <f t="shared" si="3"/>
        <v>139577</v>
      </c>
      <c r="K12" s="11">
        <f t="shared" ref="K12:K23" si="4">SUM(B12:J12)</f>
        <v>2838415</v>
      </c>
    </row>
    <row r="13" spans="1:13" ht="17.25" customHeight="1">
      <c r="A13" s="14" t="s">
        <v>20</v>
      </c>
      <c r="B13" s="13">
        <v>129778</v>
      </c>
      <c r="C13" s="13">
        <v>182889</v>
      </c>
      <c r="D13" s="13">
        <v>189104</v>
      </c>
      <c r="E13" s="13">
        <v>130364</v>
      </c>
      <c r="F13" s="13">
        <v>177059</v>
      </c>
      <c r="G13" s="13">
        <v>266148</v>
      </c>
      <c r="H13" s="13">
        <v>121070</v>
      </c>
      <c r="I13" s="13">
        <v>27086</v>
      </c>
      <c r="J13" s="13">
        <v>66255</v>
      </c>
      <c r="K13" s="11">
        <f t="shared" si="4"/>
        <v>1289753</v>
      </c>
      <c r="L13" s="55"/>
      <c r="M13" s="56"/>
    </row>
    <row r="14" spans="1:13" ht="17.25" customHeight="1">
      <c r="A14" s="14" t="s">
        <v>21</v>
      </c>
      <c r="B14" s="13">
        <v>136909</v>
      </c>
      <c r="C14" s="13">
        <v>162611</v>
      </c>
      <c r="D14" s="13">
        <v>156825</v>
      </c>
      <c r="E14" s="13">
        <v>116753</v>
      </c>
      <c r="F14" s="13">
        <v>163973</v>
      </c>
      <c r="G14" s="13">
        <v>272255</v>
      </c>
      <c r="H14" s="13">
        <v>127125</v>
      </c>
      <c r="I14" s="13">
        <v>19057</v>
      </c>
      <c r="J14" s="13">
        <v>56394</v>
      </c>
      <c r="K14" s="11">
        <f t="shared" si="4"/>
        <v>1211902</v>
      </c>
      <c r="L14" s="55"/>
    </row>
    <row r="15" spans="1:13" ht="17.25" customHeight="1">
      <c r="A15" s="14" t="s">
        <v>22</v>
      </c>
      <c r="B15" s="13">
        <v>37952</v>
      </c>
      <c r="C15" s="13">
        <v>52362</v>
      </c>
      <c r="D15" s="13">
        <v>48581</v>
      </c>
      <c r="E15" s="13">
        <v>31068</v>
      </c>
      <c r="F15" s="13">
        <v>46254</v>
      </c>
      <c r="G15" s="13">
        <v>61442</v>
      </c>
      <c r="H15" s="13">
        <v>35336</v>
      </c>
      <c r="I15" s="13">
        <v>6837</v>
      </c>
      <c r="J15" s="13">
        <v>16928</v>
      </c>
      <c r="K15" s="11">
        <f t="shared" si="4"/>
        <v>336760</v>
      </c>
    </row>
    <row r="16" spans="1:13" ht="17.25" customHeight="1">
      <c r="A16" s="16" t="s">
        <v>23</v>
      </c>
      <c r="B16" s="11">
        <f>+B17+B18+B19</f>
        <v>204385</v>
      </c>
      <c r="C16" s="11">
        <f t="shared" ref="C16:J16" si="5">+C17+C18+C19</f>
        <v>241608</v>
      </c>
      <c r="D16" s="11">
        <f t="shared" si="5"/>
        <v>267867</v>
      </c>
      <c r="E16" s="11">
        <f t="shared" si="5"/>
        <v>177031</v>
      </c>
      <c r="F16" s="11">
        <f t="shared" si="5"/>
        <v>289860</v>
      </c>
      <c r="G16" s="11">
        <f t="shared" si="5"/>
        <v>497732</v>
      </c>
      <c r="H16" s="11">
        <f t="shared" si="5"/>
        <v>177504</v>
      </c>
      <c r="I16" s="11">
        <f t="shared" si="5"/>
        <v>40680</v>
      </c>
      <c r="J16" s="11">
        <f t="shared" si="5"/>
        <v>93779</v>
      </c>
      <c r="K16" s="11">
        <f t="shared" si="4"/>
        <v>1990446</v>
      </c>
    </row>
    <row r="17" spans="1:12" ht="17.25" customHeight="1">
      <c r="A17" s="12" t="s">
        <v>24</v>
      </c>
      <c r="B17" s="13">
        <v>98142</v>
      </c>
      <c r="C17" s="13">
        <v>128147</v>
      </c>
      <c r="D17" s="13">
        <v>146854</v>
      </c>
      <c r="E17" s="13">
        <v>94529</v>
      </c>
      <c r="F17" s="13">
        <v>150644</v>
      </c>
      <c r="G17" s="13">
        <v>245199</v>
      </c>
      <c r="H17" s="13">
        <v>92641</v>
      </c>
      <c r="I17" s="13">
        <v>23195</v>
      </c>
      <c r="J17" s="13">
        <v>49801</v>
      </c>
      <c r="K17" s="11">
        <f t="shared" si="4"/>
        <v>1029152</v>
      </c>
      <c r="L17" s="55"/>
    </row>
    <row r="18" spans="1:12" ht="17.25" customHeight="1">
      <c r="A18" s="12" t="s">
        <v>25</v>
      </c>
      <c r="B18" s="13">
        <v>82811</v>
      </c>
      <c r="C18" s="13">
        <v>84813</v>
      </c>
      <c r="D18" s="13">
        <v>91724</v>
      </c>
      <c r="E18" s="13">
        <v>65305</v>
      </c>
      <c r="F18" s="13">
        <v>108260</v>
      </c>
      <c r="G18" s="13">
        <v>205515</v>
      </c>
      <c r="H18" s="13">
        <v>66182</v>
      </c>
      <c r="I18" s="13">
        <v>13057</v>
      </c>
      <c r="J18" s="13">
        <v>33425</v>
      </c>
      <c r="K18" s="11">
        <f t="shared" si="4"/>
        <v>751092</v>
      </c>
      <c r="L18" s="55"/>
    </row>
    <row r="19" spans="1:12" ht="17.25" customHeight="1">
      <c r="A19" s="12" t="s">
        <v>26</v>
      </c>
      <c r="B19" s="13">
        <v>23432</v>
      </c>
      <c r="C19" s="13">
        <v>28648</v>
      </c>
      <c r="D19" s="13">
        <v>29289</v>
      </c>
      <c r="E19" s="13">
        <v>17197</v>
      </c>
      <c r="F19" s="13">
        <v>30956</v>
      </c>
      <c r="G19" s="13">
        <v>47018</v>
      </c>
      <c r="H19" s="13">
        <v>18681</v>
      </c>
      <c r="I19" s="13">
        <v>4428</v>
      </c>
      <c r="J19" s="13">
        <v>10553</v>
      </c>
      <c r="K19" s="11">
        <f t="shared" si="4"/>
        <v>210202</v>
      </c>
    </row>
    <row r="20" spans="1:12" ht="17.25" customHeight="1">
      <c r="A20" s="16" t="s">
        <v>27</v>
      </c>
      <c r="B20" s="13">
        <v>43437</v>
      </c>
      <c r="C20" s="13">
        <v>67419</v>
      </c>
      <c r="D20" s="13">
        <v>82612</v>
      </c>
      <c r="E20" s="13">
        <v>49784</v>
      </c>
      <c r="F20" s="13">
        <v>62847</v>
      </c>
      <c r="G20" s="13">
        <v>67636</v>
      </c>
      <c r="H20" s="13">
        <v>33731</v>
      </c>
      <c r="I20" s="13">
        <v>14645</v>
      </c>
      <c r="J20" s="13">
        <v>34370</v>
      </c>
      <c r="K20" s="11">
        <f t="shared" si="4"/>
        <v>456481</v>
      </c>
    </row>
    <row r="21" spans="1:12" ht="17.25" customHeight="1">
      <c r="A21" s="12" t="s">
        <v>28</v>
      </c>
      <c r="B21" s="13">
        <v>27800</v>
      </c>
      <c r="C21" s="13">
        <v>43148</v>
      </c>
      <c r="D21" s="13">
        <v>52872</v>
      </c>
      <c r="E21" s="13">
        <v>31862</v>
      </c>
      <c r="F21" s="13">
        <v>40222</v>
      </c>
      <c r="G21" s="13">
        <v>43287</v>
      </c>
      <c r="H21" s="13">
        <v>21588</v>
      </c>
      <c r="I21" s="13">
        <v>9373</v>
      </c>
      <c r="J21" s="13">
        <v>21997</v>
      </c>
      <c r="K21" s="11">
        <f t="shared" si="4"/>
        <v>292149</v>
      </c>
      <c r="L21" s="55"/>
    </row>
    <row r="22" spans="1:12" ht="17.25" customHeight="1">
      <c r="A22" s="12" t="s">
        <v>29</v>
      </c>
      <c r="B22" s="13">
        <v>15637</v>
      </c>
      <c r="C22" s="13">
        <v>24271</v>
      </c>
      <c r="D22" s="13">
        <v>29740</v>
      </c>
      <c r="E22" s="13">
        <v>17922</v>
      </c>
      <c r="F22" s="13">
        <v>22625</v>
      </c>
      <c r="G22" s="13">
        <v>24349</v>
      </c>
      <c r="H22" s="13">
        <v>12143</v>
      </c>
      <c r="I22" s="13">
        <v>5272</v>
      </c>
      <c r="J22" s="13">
        <v>12373</v>
      </c>
      <c r="K22" s="11">
        <f t="shared" si="4"/>
        <v>164332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9674</v>
      </c>
      <c r="I23" s="11">
        <v>0</v>
      </c>
      <c r="J23" s="11">
        <v>0</v>
      </c>
      <c r="K23" s="11">
        <f t="shared" si="4"/>
        <v>9674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4241.58</v>
      </c>
      <c r="I31" s="20">
        <v>0</v>
      </c>
      <c r="J31" s="20">
        <v>0</v>
      </c>
      <c r="K31" s="24">
        <f>SUM(B31:J31)</f>
        <v>4241.58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1382816.51</v>
      </c>
      <c r="C43" s="23">
        <f t="shared" ref="C43:H43" si="8">+C44+C52</f>
        <v>2027789.0199999998</v>
      </c>
      <c r="D43" s="23">
        <f t="shared" si="8"/>
        <v>2226688.7200000002</v>
      </c>
      <c r="E43" s="23">
        <f t="shared" si="8"/>
        <v>1302575.0999999999</v>
      </c>
      <c r="F43" s="23">
        <f t="shared" si="8"/>
        <v>1929289.3399999999</v>
      </c>
      <c r="G43" s="23">
        <f t="shared" si="8"/>
        <v>2567353.86</v>
      </c>
      <c r="H43" s="23">
        <f t="shared" si="8"/>
        <v>1294196.8900000001</v>
      </c>
      <c r="I43" s="23">
        <f>+I44+I52</f>
        <v>471795.9</v>
      </c>
      <c r="J43" s="23">
        <f>+J44+J52</f>
        <v>728736.42</v>
      </c>
      <c r="K43" s="23">
        <f>SUM(B43:J43)</f>
        <v>13931241.76</v>
      </c>
    </row>
    <row r="44" spans="1:11" ht="17.25" customHeight="1">
      <c r="A44" s="16" t="s">
        <v>49</v>
      </c>
      <c r="B44" s="24">
        <f>SUM(B45:B51)</f>
        <v>1367985.62</v>
      </c>
      <c r="C44" s="24">
        <f t="shared" ref="C44:H44" si="9">SUM(C45:C51)</f>
        <v>2007750.3499999999</v>
      </c>
      <c r="D44" s="24">
        <f t="shared" si="9"/>
        <v>2206367.4900000002</v>
      </c>
      <c r="E44" s="24">
        <f t="shared" si="9"/>
        <v>1283673.1499999999</v>
      </c>
      <c r="F44" s="24">
        <f t="shared" si="9"/>
        <v>1911340.67</v>
      </c>
      <c r="G44" s="24">
        <f t="shared" si="9"/>
        <v>2542312.5299999998</v>
      </c>
      <c r="H44" s="24">
        <f t="shared" si="9"/>
        <v>1279591.79</v>
      </c>
      <c r="I44" s="24">
        <f>SUM(I45:I51)</f>
        <v>471795.9</v>
      </c>
      <c r="J44" s="24">
        <f>SUM(J45:J51)</f>
        <v>717134.04</v>
      </c>
      <c r="K44" s="24">
        <f t="shared" ref="K44:K52" si="10">SUM(B44:J44)</f>
        <v>13787951.539999999</v>
      </c>
    </row>
    <row r="45" spans="1:11" ht="17.25" customHeight="1">
      <c r="A45" s="36" t="s">
        <v>50</v>
      </c>
      <c r="B45" s="24">
        <f t="shared" ref="B45:H45" si="11">ROUND(B26*B7,2)</f>
        <v>1367985.62</v>
      </c>
      <c r="C45" s="24">
        <f t="shared" si="11"/>
        <v>2003297.66</v>
      </c>
      <c r="D45" s="24">
        <f t="shared" si="11"/>
        <v>2206367.4900000002</v>
      </c>
      <c r="E45" s="24">
        <f t="shared" si="11"/>
        <v>1283673.1499999999</v>
      </c>
      <c r="F45" s="24">
        <f t="shared" si="11"/>
        <v>1911340.67</v>
      </c>
      <c r="G45" s="24">
        <f t="shared" si="11"/>
        <v>2542312.5299999998</v>
      </c>
      <c r="H45" s="24">
        <f t="shared" si="11"/>
        <v>1275350.21</v>
      </c>
      <c r="I45" s="24">
        <f>ROUND(I26*I7,2)</f>
        <v>471795.9</v>
      </c>
      <c r="J45" s="24">
        <f>ROUND(J26*J7,2)</f>
        <v>717134.04</v>
      </c>
      <c r="K45" s="24">
        <f t="shared" si="10"/>
        <v>13779257.27</v>
      </c>
    </row>
    <row r="46" spans="1:11" ht="17.25" customHeight="1">
      <c r="A46" s="36" t="s">
        <v>51</v>
      </c>
      <c r="B46" s="20">
        <v>0</v>
      </c>
      <c r="C46" s="24">
        <f>ROUND(C27*C7,2)</f>
        <v>4452.6899999999996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4452.6899999999996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4241.58</v>
      </c>
      <c r="I49" s="33">
        <f>+I31</f>
        <v>0</v>
      </c>
      <c r="J49" s="33">
        <f>+J31</f>
        <v>0</v>
      </c>
      <c r="K49" s="24">
        <f t="shared" si="10"/>
        <v>4241.58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14605.1</v>
      </c>
      <c r="I52" s="20">
        <v>0</v>
      </c>
      <c r="J52" s="38">
        <v>11602.38</v>
      </c>
      <c r="K52" s="38">
        <f t="shared" si="10"/>
        <v>143290.22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-259043.30000000002</v>
      </c>
      <c r="C56" s="37">
        <f t="shared" si="12"/>
        <v>-182132.86</v>
      </c>
      <c r="D56" s="37">
        <f t="shared" si="12"/>
        <v>136885.84999999998</v>
      </c>
      <c r="E56" s="37">
        <f t="shared" si="12"/>
        <v>-254176.74999999997</v>
      </c>
      <c r="F56" s="37">
        <f t="shared" si="12"/>
        <v>-250030.75999999998</v>
      </c>
      <c r="G56" s="37">
        <f t="shared" si="12"/>
        <v>-229608.31</v>
      </c>
      <c r="H56" s="37">
        <f t="shared" si="12"/>
        <v>-176102.72</v>
      </c>
      <c r="I56" s="37">
        <f t="shared" si="12"/>
        <v>-80095.22</v>
      </c>
      <c r="J56" s="37">
        <f t="shared" si="12"/>
        <v>-67645.2</v>
      </c>
      <c r="K56" s="37">
        <f>SUM(B56:J56)</f>
        <v>-1361949.27</v>
      </c>
    </row>
    <row r="57" spans="1:11" ht="18.75" customHeight="1">
      <c r="A57" s="16" t="s">
        <v>84</v>
      </c>
      <c r="B57" s="37">
        <f t="shared" ref="B57:J57" si="13">B58+B59+B60+B61+B62+B63</f>
        <v>-247784.07</v>
      </c>
      <c r="C57" s="37">
        <f t="shared" si="13"/>
        <v>-209662.02</v>
      </c>
      <c r="D57" s="37">
        <f t="shared" si="13"/>
        <v>-219821.32</v>
      </c>
      <c r="E57" s="37">
        <f t="shared" si="13"/>
        <v>-255202.47999999998</v>
      </c>
      <c r="F57" s="37">
        <f t="shared" si="13"/>
        <v>-257351.66999999998</v>
      </c>
      <c r="G57" s="37">
        <f t="shared" si="13"/>
        <v>-260148.09</v>
      </c>
      <c r="H57" s="37">
        <f t="shared" si="13"/>
        <v>-176781</v>
      </c>
      <c r="I57" s="37">
        <f t="shared" si="13"/>
        <v>-33411</v>
      </c>
      <c r="J57" s="37">
        <f t="shared" si="13"/>
        <v>-57555</v>
      </c>
      <c r="K57" s="37">
        <f t="shared" ref="K57:K90" si="14">SUM(B57:J57)</f>
        <v>-1717716.65</v>
      </c>
    </row>
    <row r="58" spans="1:11" ht="18.75" customHeight="1">
      <c r="A58" s="12" t="s">
        <v>85</v>
      </c>
      <c r="B58" s="37">
        <f>-ROUND(B9*$D$3,2)</f>
        <v>-149811</v>
      </c>
      <c r="C58" s="37">
        <f t="shared" ref="C58:J58" si="15">-ROUND(C9*$D$3,2)</f>
        <v>-204783</v>
      </c>
      <c r="D58" s="37">
        <f t="shared" si="15"/>
        <v>-191835</v>
      </c>
      <c r="E58" s="37">
        <f t="shared" si="15"/>
        <v>-132354</v>
      </c>
      <c r="F58" s="37">
        <f t="shared" si="15"/>
        <v>-161655</v>
      </c>
      <c r="G58" s="37">
        <f t="shared" si="15"/>
        <v>-186915</v>
      </c>
      <c r="H58" s="37">
        <f t="shared" si="15"/>
        <v>-176781</v>
      </c>
      <c r="I58" s="37">
        <f t="shared" si="15"/>
        <v>-33411</v>
      </c>
      <c r="J58" s="37">
        <f t="shared" si="15"/>
        <v>-57555</v>
      </c>
      <c r="K58" s="37">
        <f t="shared" si="14"/>
        <v>-1295100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-97973.07</v>
      </c>
      <c r="C62" s="49">
        <v>-4879.0200000000004</v>
      </c>
      <c r="D62" s="49">
        <v>-27986.32</v>
      </c>
      <c r="E62" s="49">
        <v>-122848.48</v>
      </c>
      <c r="F62" s="49">
        <v>-95696.67</v>
      </c>
      <c r="G62" s="49">
        <v>-73233.09</v>
      </c>
      <c r="H62" s="20">
        <v>0</v>
      </c>
      <c r="I62" s="20">
        <v>0</v>
      </c>
      <c r="J62" s="20">
        <v>0</v>
      </c>
      <c r="K62" s="37">
        <f t="shared" si="14"/>
        <v>-422616.65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>SUM(B65:B87)</f>
        <v>-14109.06</v>
      </c>
      <c r="C64" s="49">
        <f t="shared" ref="C64:J64" si="16">SUM(C65:C87)</f>
        <v>-20684.73</v>
      </c>
      <c r="D64" s="49">
        <f t="shared" si="16"/>
        <v>-20453.64</v>
      </c>
      <c r="E64" s="49">
        <f t="shared" si="16"/>
        <v>-15061.3</v>
      </c>
      <c r="F64" s="49">
        <f t="shared" si="16"/>
        <v>-19039.63</v>
      </c>
      <c r="G64" s="49">
        <f t="shared" si="16"/>
        <v>-28457.03</v>
      </c>
      <c r="H64" s="49">
        <f t="shared" si="16"/>
        <v>-13922.47</v>
      </c>
      <c r="I64" s="49">
        <f t="shared" si="16"/>
        <v>-46684.22</v>
      </c>
      <c r="J64" s="49">
        <f t="shared" si="16"/>
        <v>-10090.200000000001</v>
      </c>
      <c r="K64" s="37">
        <f t="shared" si="14"/>
        <v>-188502.28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121</v>
      </c>
      <c r="B88" s="25">
        <v>2849.83</v>
      </c>
      <c r="C88" s="25">
        <v>48213.89</v>
      </c>
      <c r="D88" s="25">
        <v>377160.81</v>
      </c>
      <c r="E88" s="25">
        <v>16087.03</v>
      </c>
      <c r="F88" s="25">
        <v>26360.54</v>
      </c>
      <c r="G88" s="25">
        <v>58996.81</v>
      </c>
      <c r="H88" s="25">
        <v>14600.75</v>
      </c>
      <c r="I88" s="20">
        <v>0</v>
      </c>
      <c r="J88" s="20">
        <v>0</v>
      </c>
      <c r="K88" s="50">
        <f>SUM(B88:J88)</f>
        <v>544269.66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1123773.21</v>
      </c>
      <c r="C91" s="25">
        <f t="shared" si="17"/>
        <v>1845656.1599999997</v>
      </c>
      <c r="D91" s="25">
        <f t="shared" si="17"/>
        <v>2363574.5700000003</v>
      </c>
      <c r="E91" s="25">
        <f t="shared" si="17"/>
        <v>1048398.3499999999</v>
      </c>
      <c r="F91" s="25">
        <f t="shared" si="17"/>
        <v>1679258.58</v>
      </c>
      <c r="G91" s="25">
        <f t="shared" si="17"/>
        <v>2337745.5500000003</v>
      </c>
      <c r="H91" s="25">
        <f t="shared" si="17"/>
        <v>1118094.1700000002</v>
      </c>
      <c r="I91" s="25">
        <f>+I92+I93</f>
        <v>391700.68000000005</v>
      </c>
      <c r="J91" s="25">
        <f>+J92+J93</f>
        <v>661091.22000000009</v>
      </c>
      <c r="K91" s="50">
        <f>SUM(B91:J91)</f>
        <v>12569292.49</v>
      </c>
      <c r="L91" s="57"/>
    </row>
    <row r="92" spans="1:12" ht="18.75" customHeight="1">
      <c r="A92" s="16" t="s">
        <v>92</v>
      </c>
      <c r="B92" s="25">
        <f t="shared" ref="B92:H92" si="18">+B44+B57+B64+B88</f>
        <v>1108942.32</v>
      </c>
      <c r="C92" s="25">
        <f t="shared" si="18"/>
        <v>1825617.4899999998</v>
      </c>
      <c r="D92" s="25">
        <f t="shared" si="18"/>
        <v>2343253.3400000003</v>
      </c>
      <c r="E92" s="25">
        <f t="shared" si="18"/>
        <v>1029496.3999999999</v>
      </c>
      <c r="F92" s="25">
        <f t="shared" si="18"/>
        <v>1661309.9100000001</v>
      </c>
      <c r="G92" s="25">
        <f t="shared" si="18"/>
        <v>2312704.2200000002</v>
      </c>
      <c r="H92" s="25">
        <f t="shared" si="18"/>
        <v>1103489.07</v>
      </c>
      <c r="I92" s="25">
        <f>+I44+I57+I64+I88</f>
        <v>391700.68000000005</v>
      </c>
      <c r="J92" s="25">
        <f>+J44+J57+J64+J88</f>
        <v>649488.84000000008</v>
      </c>
      <c r="K92" s="50">
        <f>SUM(B92:J92)</f>
        <v>12426002.270000001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14830.89</v>
      </c>
      <c r="C93" s="25">
        <f t="shared" si="19"/>
        <v>20038.669999999998</v>
      </c>
      <c r="D93" s="25">
        <f t="shared" si="19"/>
        <v>20321.23</v>
      </c>
      <c r="E93" s="25">
        <f t="shared" si="19"/>
        <v>18901.95</v>
      </c>
      <c r="F93" s="25">
        <f t="shared" si="19"/>
        <v>17948.669999999998</v>
      </c>
      <c r="G93" s="25">
        <f t="shared" si="19"/>
        <v>25041.33</v>
      </c>
      <c r="H93" s="25">
        <f t="shared" si="19"/>
        <v>14605.1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143290.22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12569292.489999998</v>
      </c>
    </row>
    <row r="100" spans="1:11" ht="18.75" customHeight="1">
      <c r="A100" s="27" t="s">
        <v>80</v>
      </c>
      <c r="B100" s="28">
        <v>142575.1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142575.1</v>
      </c>
    </row>
    <row r="101" spans="1:11" ht="18.75" customHeight="1">
      <c r="A101" s="27" t="s">
        <v>81</v>
      </c>
      <c r="B101" s="28">
        <v>981198.11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981198.11</v>
      </c>
    </row>
    <row r="102" spans="1:11" ht="18.75" customHeight="1">
      <c r="A102" s="27" t="s">
        <v>82</v>
      </c>
      <c r="B102" s="42">
        <v>0</v>
      </c>
      <c r="C102" s="28">
        <f>+C91</f>
        <v>1845656.1599999997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1845656.1599999997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2363574.5700000003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2363574.5700000003</v>
      </c>
    </row>
    <row r="104" spans="1:11" ht="18.75" customHeight="1">
      <c r="A104" s="27" t="s">
        <v>103</v>
      </c>
      <c r="B104" s="42">
        <v>0</v>
      </c>
      <c r="C104" s="42">
        <v>0</v>
      </c>
      <c r="D104" s="42">
        <v>0</v>
      </c>
      <c r="E104" s="28">
        <f>+E91</f>
        <v>1048398.3499999999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1048398.3499999999</v>
      </c>
    </row>
    <row r="105" spans="1:11" ht="18.75" customHeight="1">
      <c r="A105" s="27" t="s">
        <v>104</v>
      </c>
      <c r="B105" s="42">
        <v>0</v>
      </c>
      <c r="C105" s="42">
        <v>0</v>
      </c>
      <c r="D105" s="42">
        <v>0</v>
      </c>
      <c r="E105" s="42">
        <v>0</v>
      </c>
      <c r="F105" s="28">
        <v>207351.77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207351.77</v>
      </c>
    </row>
    <row r="106" spans="1:11" ht="18.75" customHeight="1">
      <c r="A106" s="27" t="s">
        <v>105</v>
      </c>
      <c r="B106" s="42">
        <v>0</v>
      </c>
      <c r="C106" s="42">
        <v>0</v>
      </c>
      <c r="D106" s="42">
        <v>0</v>
      </c>
      <c r="E106" s="42">
        <v>0</v>
      </c>
      <c r="F106" s="28">
        <v>290654.82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290654.82</v>
      </c>
    </row>
    <row r="107" spans="1:11" ht="18.75" customHeight="1">
      <c r="A107" s="27" t="s">
        <v>106</v>
      </c>
      <c r="B107" s="42">
        <v>0</v>
      </c>
      <c r="C107" s="42">
        <v>0</v>
      </c>
      <c r="D107" s="42">
        <v>0</v>
      </c>
      <c r="E107" s="42">
        <v>0</v>
      </c>
      <c r="F107" s="28">
        <v>437532.31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437532.31</v>
      </c>
    </row>
    <row r="108" spans="1:11" ht="18.75" customHeight="1">
      <c r="A108" s="27" t="s">
        <v>107</v>
      </c>
      <c r="B108" s="42">
        <v>0</v>
      </c>
      <c r="C108" s="42">
        <v>0</v>
      </c>
      <c r="D108" s="42">
        <v>0</v>
      </c>
      <c r="E108" s="42">
        <v>0</v>
      </c>
      <c r="F108" s="28">
        <v>743719.68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743719.68</v>
      </c>
    </row>
    <row r="109" spans="1:11" ht="18.75" customHeight="1">
      <c r="A109" s="27" t="s">
        <v>108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707437.21</v>
      </c>
      <c r="H109" s="42">
        <v>0</v>
      </c>
      <c r="I109" s="42">
        <v>0</v>
      </c>
      <c r="J109" s="42">
        <v>0</v>
      </c>
      <c r="K109" s="43">
        <f t="shared" si="20"/>
        <v>707437.21</v>
      </c>
    </row>
    <row r="110" spans="1:11" ht="18.75" customHeight="1">
      <c r="A110" s="27" t="s">
        <v>109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54062.6</v>
      </c>
      <c r="H110" s="42">
        <v>0</v>
      </c>
      <c r="I110" s="42">
        <v>0</v>
      </c>
      <c r="J110" s="42">
        <v>0</v>
      </c>
      <c r="K110" s="43">
        <f t="shared" si="20"/>
        <v>54062.6</v>
      </c>
    </row>
    <row r="111" spans="1:11" ht="18.75" customHeight="1">
      <c r="A111" s="27" t="s">
        <v>110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376200.74</v>
      </c>
      <c r="H111" s="42">
        <v>0</v>
      </c>
      <c r="I111" s="42">
        <v>0</v>
      </c>
      <c r="J111" s="42">
        <v>0</v>
      </c>
      <c r="K111" s="43">
        <f t="shared" si="20"/>
        <v>376200.74</v>
      </c>
    </row>
    <row r="112" spans="1:11" ht="18.75" customHeight="1">
      <c r="A112" s="27" t="s">
        <v>111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321814.88</v>
      </c>
      <c r="H112" s="42">
        <v>0</v>
      </c>
      <c r="I112" s="42">
        <v>0</v>
      </c>
      <c r="J112" s="42">
        <v>0</v>
      </c>
      <c r="K112" s="43">
        <f t="shared" si="20"/>
        <v>321814.88</v>
      </c>
    </row>
    <row r="113" spans="1:11" ht="18.75" customHeight="1">
      <c r="A113" s="27" t="s">
        <v>112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878230.11</v>
      </c>
      <c r="H113" s="42">
        <v>0</v>
      </c>
      <c r="I113" s="42">
        <v>0</v>
      </c>
      <c r="J113" s="42">
        <v>0</v>
      </c>
      <c r="K113" s="43">
        <f t="shared" si="20"/>
        <v>878230.11</v>
      </c>
    </row>
    <row r="114" spans="1:11" ht="18.75" customHeight="1">
      <c r="A114" s="27" t="s">
        <v>113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402662.48</v>
      </c>
      <c r="I114" s="42">
        <v>0</v>
      </c>
      <c r="J114" s="42">
        <v>0</v>
      </c>
      <c r="K114" s="43">
        <f t="shared" si="20"/>
        <v>402662.48</v>
      </c>
    </row>
    <row r="115" spans="1:11" ht="18.75" customHeight="1">
      <c r="A115" s="27" t="s">
        <v>114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715431.7</v>
      </c>
      <c r="I115" s="42">
        <v>0</v>
      </c>
      <c r="J115" s="42">
        <v>0</v>
      </c>
      <c r="K115" s="43">
        <f t="shared" si="20"/>
        <v>715431.7</v>
      </c>
    </row>
    <row r="116" spans="1:11" ht="18.75" customHeight="1">
      <c r="A116" s="27" t="s">
        <v>115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391700.68</v>
      </c>
      <c r="J116" s="42">
        <v>0</v>
      </c>
      <c r="K116" s="43">
        <f t="shared" si="20"/>
        <v>391700.68</v>
      </c>
    </row>
    <row r="117" spans="1:11" ht="18.75" customHeight="1">
      <c r="A117" s="29" t="s">
        <v>116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661091.22</v>
      </c>
      <c r="K117" s="46">
        <f t="shared" si="20"/>
        <v>661091.22</v>
      </c>
    </row>
    <row r="118" spans="1:11" ht="18.75" customHeight="1">
      <c r="A118" s="41" t="s">
        <v>122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60" t="s">
        <v>123</v>
      </c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  <row r="123" spans="1:11" ht="15.75">
      <c r="A123" s="5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2013-12-18T17:16:55Z</dcterms:modified>
</cp:coreProperties>
</file>