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3"/>
  <c r="K14"/>
  <c r="K15"/>
  <c r="B16"/>
  <c r="C16"/>
  <c r="D16"/>
  <c r="E16"/>
  <c r="F16"/>
  <c r="G16"/>
  <c r="H16"/>
  <c r="K16" s="1"/>
  <c r="I16"/>
  <c r="J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K58" s="1"/>
  <c r="K62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4"/>
  <c r="K100"/>
  <c r="K101"/>
  <c r="K105"/>
  <c r="K106"/>
  <c r="K107"/>
  <c r="K108"/>
  <c r="K109"/>
  <c r="K110"/>
  <c r="K111"/>
  <c r="K112"/>
  <c r="K113"/>
  <c r="K114"/>
  <c r="K115"/>
  <c r="K116"/>
  <c r="K117"/>
  <c r="G56" l="1"/>
  <c r="C56"/>
  <c r="K12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D56"/>
  <c r="I8"/>
  <c r="I7" s="1"/>
  <c r="I45" s="1"/>
  <c r="I44" s="1"/>
  <c r="G8"/>
  <c r="G7" s="1"/>
  <c r="G45" s="1"/>
  <c r="G44" s="1"/>
  <c r="E8"/>
  <c r="E7" s="1"/>
  <c r="E45" s="1"/>
  <c r="E44" s="1"/>
  <c r="C8"/>
  <c r="C7" s="1"/>
  <c r="K93"/>
  <c r="I56"/>
  <c r="H56"/>
  <c r="E56"/>
  <c r="K64"/>
  <c r="F56"/>
  <c r="J43"/>
  <c r="H43"/>
  <c r="H92"/>
  <c r="H91" s="1"/>
  <c r="F43"/>
  <c r="F92"/>
  <c r="F91" s="1"/>
  <c r="D43"/>
  <c r="D92"/>
  <c r="D91" s="1"/>
  <c r="D103" s="1"/>
  <c r="K103" s="1"/>
  <c r="K8"/>
  <c r="K7" s="1"/>
  <c r="B7"/>
  <c r="B45" s="1"/>
  <c r="B56"/>
  <c r="I92"/>
  <c r="I91" s="1"/>
  <c r="I43"/>
  <c r="G92"/>
  <c r="G91" s="1"/>
  <c r="G43"/>
  <c r="E92"/>
  <c r="E91" s="1"/>
  <c r="E104" s="1"/>
  <c r="K104" s="1"/>
  <c r="E43"/>
  <c r="C46"/>
  <c r="K46" s="1"/>
  <c r="C45"/>
  <c r="J57"/>
  <c r="J56" s="1"/>
  <c r="C44" l="1"/>
  <c r="C43" s="1"/>
  <c r="K57"/>
  <c r="B44"/>
  <c r="K45"/>
  <c r="K56"/>
  <c r="J92"/>
  <c r="J91" s="1"/>
  <c r="C92" l="1"/>
  <c r="C91" s="1"/>
  <c r="C102" s="1"/>
  <c r="K102" s="1"/>
  <c r="K99" s="1"/>
  <c r="B43"/>
  <c r="K43" s="1"/>
  <c r="K44"/>
  <c r="B92"/>
  <c r="K92" l="1"/>
  <c r="B91"/>
  <c r="K91" s="1"/>
</calcChain>
</file>

<file path=xl/sharedStrings.xml><?xml version="1.0" encoding="utf-8"?>
<sst xmlns="http://schemas.openxmlformats.org/spreadsheetml/2006/main" count="125" uniqueCount="125">
  <si>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</si>
  <si>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</si>
  <si>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</si>
  <si>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</si>
  <si>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</si>
  <si>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</si>
  <si>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</si>
  <si>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</si>
  <si>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</si>
  <si>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</si>
  <si>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</si>
  <si>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</si>
  <si>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</si>
  <si>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</si>
  <si>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</si>
  <si>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</si>
  <si>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</si>
  <si>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</si>
  <si>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</si>
  <si>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</si>
  <si>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</si>
  <si>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</si>
  <si>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</si>
  <si>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</si>
  <si>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</si>
  <si>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</si>
  <si>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</si>
  <si>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</si>
  <si>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</si>
  <si>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</si>
  <si>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</si>
  <si>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</si>
  <si>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</si>
  <si>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</si>
  <si>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</si>
  <si>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</si>
  <si>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</si>
  <si>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</si>
  <si>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</si>
  <si>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</si>
  <si>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</si>
  <si>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</si>
  <si>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</si>
  <si>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</si>
  <si>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</si>
  <si>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</si>
  <si>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</si>
  <si>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</si>
  <si>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</si>
  <si>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</si>
  <si>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</si>
  <si>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</si>
  <si>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</si>
  <si>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</si>
  <si>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</si>
  <si>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</si>
  <si>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</si>
  <si>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</si>
  <si>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</si>
  <si>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</si>
  <si>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</si>
  <si>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</si>
  <si>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</si>
  <si>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</si>
  <si>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</si>
  <si>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</si>
  <si>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</si>
  <si>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</si>
  <si>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</si>
  <si>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</si>
  <si>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</si>
  <si>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</si>
  <si>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</si>
  <si>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</si>
  <si>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</si>
  <si>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</si>
  <si>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</si>
  <si>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</si>
  <si>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</si>
  <si>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</si>
  <si>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</si>
  <si>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</si>
  <si>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</si>
  <si>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</si>
  <si>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</si>
  <si>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</si>
  <si>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</si>
  <si>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</si>
  <si>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</si>
  <si>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</si>
  <si>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</si>
  <si>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</si>
  <si>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</si>
  <si>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</si>
  <si>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</si>
  <si>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</si>
  <si>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</si>
  <si>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</si>
  <si>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</si>
  <si>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</si>
  <si>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</si>
  <si>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</si>
  <si>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</si>
  <si>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</si>
  <si>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</si>
  <si>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</si>
  <si>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</si>
  <si>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</si>
  <si>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</si>
  <si>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</si>
  <si>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</si>
  <si>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</si>
  <si>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</si>
  <si>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</si>
  <si>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</si>
  <si>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</si>
  <si>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</si>
  <si>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</si>
  <si>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</si>
  <si>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09/12/13 - VENCIMENTO 16/12/13</t>
  </si>
  <si>
    <t>6.4. Revisão de Remuneração pelo Serviço Atende  (2)</t>
  </si>
  <si>
    <t>Notas:</t>
  </si>
  <si>
    <t xml:space="preserve">   (2) -  Revisão de remuneração para pagamento das horas extras do mês de maio/13.</t>
  </si>
  <si>
    <t xml:space="preserve">   (1) - Pagamento de combustível não fóssil de outubro e novembro/13.</t>
  </si>
  <si>
    <t>6.3. Revisão de Remuneração pelo Transporte Coletivo (1)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</si>
</sst>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119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118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117</v>
      </c>
      <c r="J5" s="66" t="s">
        <v>116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602357</v>
      </c>
      <c r="C7" s="9">
        <f t="shared" si="0"/>
        <v>770772</v>
      </c>
      <c r="D7" s="9">
        <f t="shared" si="0"/>
        <v>813806</v>
      </c>
      <c r="E7" s="9">
        <f t="shared" si="0"/>
        <v>540553</v>
      </c>
      <c r="F7" s="9">
        <f t="shared" si="0"/>
        <v>700433</v>
      </c>
      <c r="G7" s="9">
        <f t="shared" si="0"/>
        <v>1232048</v>
      </c>
      <c r="H7" s="9">
        <f t="shared" si="0"/>
        <v>563182</v>
      </c>
      <c r="I7" s="9">
        <f t="shared" si="0"/>
        <v>115712</v>
      </c>
      <c r="J7" s="9">
        <f t="shared" si="0"/>
        <v>286998</v>
      </c>
      <c r="K7" s="9">
        <f t="shared" si="0"/>
        <v>5625861</v>
      </c>
      <c r="L7" s="55"/>
    </row>
    <row r="8" spans="1:13" ht="17.25" customHeight="1">
      <c r="A8" s="10" t="s">
        <v>31</v>
      </c>
      <c r="B8" s="11">
        <f>B9+B12</f>
        <v>356217</v>
      </c>
      <c r="C8" s="11">
        <f t="shared" ref="C8:J8" si="1">C9+C12</f>
        <v>466627</v>
      </c>
      <c r="D8" s="11">
        <f t="shared" si="1"/>
        <v>465120</v>
      </c>
      <c r="E8" s="11">
        <f t="shared" si="1"/>
        <v>317511</v>
      </c>
      <c r="F8" s="11">
        <f t="shared" si="1"/>
        <v>397730</v>
      </c>
      <c r="G8" s="11">
        <f t="shared" si="1"/>
        <v>663679</v>
      </c>
      <c r="H8" s="11">
        <f t="shared" si="1"/>
        <v>345060</v>
      </c>
      <c r="I8" s="11">
        <f t="shared" si="1"/>
        <v>62542</v>
      </c>
      <c r="J8" s="11">
        <f t="shared" si="1"/>
        <v>160900</v>
      </c>
      <c r="K8" s="11">
        <f>SUM(B8:J8)</f>
        <v>3235386</v>
      </c>
    </row>
    <row r="9" spans="1:13" ht="17.25" customHeight="1">
      <c r="A9" s="15" t="s">
        <v>17</v>
      </c>
      <c r="B9" s="13">
        <f>+B10+B11</f>
        <v>55723</v>
      </c>
      <c r="C9" s="13">
        <f t="shared" ref="C9:J9" si="2">+C10+C11</f>
        <v>77590</v>
      </c>
      <c r="D9" s="13">
        <f t="shared" si="2"/>
        <v>74832</v>
      </c>
      <c r="E9" s="13">
        <f t="shared" si="2"/>
        <v>48558</v>
      </c>
      <c r="F9" s="13">
        <f t="shared" si="2"/>
        <v>56203</v>
      </c>
      <c r="G9" s="13">
        <f t="shared" si="2"/>
        <v>72984</v>
      </c>
      <c r="H9" s="13">
        <f t="shared" si="2"/>
        <v>64552</v>
      </c>
      <c r="I9" s="13">
        <f t="shared" si="2"/>
        <v>11677</v>
      </c>
      <c r="J9" s="13">
        <f t="shared" si="2"/>
        <v>22995</v>
      </c>
      <c r="K9" s="11">
        <f>SUM(B9:J9)</f>
        <v>485114</v>
      </c>
    </row>
    <row r="10" spans="1:13" ht="17.25" customHeight="1">
      <c r="A10" s="31" t="s">
        <v>18</v>
      </c>
      <c r="B10" s="13">
        <v>55723</v>
      </c>
      <c r="C10" s="13">
        <v>77590</v>
      </c>
      <c r="D10" s="13">
        <v>74832</v>
      </c>
      <c r="E10" s="13">
        <v>48558</v>
      </c>
      <c r="F10" s="13">
        <v>56203</v>
      </c>
      <c r="G10" s="13">
        <v>72984</v>
      </c>
      <c r="H10" s="13">
        <v>64552</v>
      </c>
      <c r="I10" s="13">
        <v>11677</v>
      </c>
      <c r="J10" s="13">
        <v>22995</v>
      </c>
      <c r="K10" s="11">
        <f>SUM(B10:J10)</f>
        <v>485114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300494</v>
      </c>
      <c r="C12" s="17">
        <f t="shared" si="3"/>
        <v>389037</v>
      </c>
      <c r="D12" s="17">
        <f t="shared" si="3"/>
        <v>390288</v>
      </c>
      <c r="E12" s="17">
        <f t="shared" si="3"/>
        <v>268953</v>
      </c>
      <c r="F12" s="17">
        <f t="shared" si="3"/>
        <v>341527</v>
      </c>
      <c r="G12" s="17">
        <f t="shared" si="3"/>
        <v>590695</v>
      </c>
      <c r="H12" s="17">
        <f t="shared" si="3"/>
        <v>280508</v>
      </c>
      <c r="I12" s="17">
        <f t="shared" si="3"/>
        <v>50865</v>
      </c>
      <c r="J12" s="17">
        <f t="shared" si="3"/>
        <v>137905</v>
      </c>
      <c r="K12" s="11">
        <f t="shared" ref="K12:K23" si="4">SUM(B12:J12)</f>
        <v>2750272</v>
      </c>
    </row>
    <row r="13" spans="1:13" ht="17.25" customHeight="1">
      <c r="A13" s="14" t="s">
        <v>20</v>
      </c>
      <c r="B13" s="13">
        <v>125525</v>
      </c>
      <c r="C13" s="13">
        <v>175772</v>
      </c>
      <c r="D13" s="13">
        <v>184087</v>
      </c>
      <c r="E13" s="13">
        <v>123537</v>
      </c>
      <c r="F13" s="13">
        <v>151552</v>
      </c>
      <c r="G13" s="13">
        <v>258499</v>
      </c>
      <c r="H13" s="13">
        <v>118657</v>
      </c>
      <c r="I13" s="13">
        <v>25538</v>
      </c>
      <c r="J13" s="13">
        <v>64575</v>
      </c>
      <c r="K13" s="11">
        <f t="shared" si="4"/>
        <v>1227742</v>
      </c>
      <c r="L13" s="55"/>
      <c r="M13" s="56"/>
    </row>
    <row r="14" spans="1:13" ht="17.25" customHeight="1">
      <c r="A14" s="14" t="s">
        <v>21</v>
      </c>
      <c r="B14" s="13">
        <v>135768</v>
      </c>
      <c r="C14" s="13">
        <v>159763</v>
      </c>
      <c r="D14" s="13">
        <v>155706</v>
      </c>
      <c r="E14" s="13">
        <v>113409</v>
      </c>
      <c r="F14" s="13">
        <v>146423</v>
      </c>
      <c r="G14" s="13">
        <v>267392</v>
      </c>
      <c r="H14" s="13">
        <v>125405</v>
      </c>
      <c r="I14" s="13">
        <v>18504</v>
      </c>
      <c r="J14" s="13">
        <v>55753</v>
      </c>
      <c r="K14" s="11">
        <f t="shared" si="4"/>
        <v>1178123</v>
      </c>
      <c r="L14" s="55"/>
    </row>
    <row r="15" spans="1:13" ht="17.25" customHeight="1">
      <c r="A15" s="14" t="s">
        <v>22</v>
      </c>
      <c r="B15" s="13">
        <v>39201</v>
      </c>
      <c r="C15" s="13">
        <v>53502</v>
      </c>
      <c r="D15" s="13">
        <v>50495</v>
      </c>
      <c r="E15" s="13">
        <v>32007</v>
      </c>
      <c r="F15" s="13">
        <v>43552</v>
      </c>
      <c r="G15" s="13">
        <v>64804</v>
      </c>
      <c r="H15" s="13">
        <v>36446</v>
      </c>
      <c r="I15" s="13">
        <v>6823</v>
      </c>
      <c r="J15" s="13">
        <v>17577</v>
      </c>
      <c r="K15" s="11">
        <f t="shared" si="4"/>
        <v>344407</v>
      </c>
    </row>
    <row r="16" spans="1:13" ht="17.25" customHeight="1">
      <c r="A16" s="16" t="s">
        <v>23</v>
      </c>
      <c r="B16" s="11">
        <f>+B17+B18+B19</f>
        <v>203325</v>
      </c>
      <c r="C16" s="11">
        <f t="shared" ref="C16:J16" si="5">+C17+C18+C19</f>
        <v>237017</v>
      </c>
      <c r="D16" s="11">
        <f t="shared" si="5"/>
        <v>264592</v>
      </c>
      <c r="E16" s="11">
        <f t="shared" si="5"/>
        <v>173046</v>
      </c>
      <c r="F16" s="11">
        <f t="shared" si="5"/>
        <v>246920</v>
      </c>
      <c r="G16" s="11">
        <f t="shared" si="5"/>
        <v>498323</v>
      </c>
      <c r="H16" s="11">
        <f t="shared" si="5"/>
        <v>176166</v>
      </c>
      <c r="I16" s="11">
        <f t="shared" si="5"/>
        <v>39185</v>
      </c>
      <c r="J16" s="11">
        <f t="shared" si="5"/>
        <v>91527</v>
      </c>
      <c r="K16" s="11">
        <f t="shared" si="4"/>
        <v>1930101</v>
      </c>
    </row>
    <row r="17" spans="1:12" ht="17.25" customHeight="1">
      <c r="A17" s="12" t="s">
        <v>24</v>
      </c>
      <c r="B17" s="13">
        <v>95565</v>
      </c>
      <c r="C17" s="13">
        <v>123775</v>
      </c>
      <c r="D17" s="13">
        <v>143249</v>
      </c>
      <c r="E17" s="13">
        <v>91341</v>
      </c>
      <c r="F17" s="13">
        <v>125190</v>
      </c>
      <c r="G17" s="13">
        <v>244214</v>
      </c>
      <c r="H17" s="13">
        <v>90402</v>
      </c>
      <c r="I17" s="13">
        <v>21929</v>
      </c>
      <c r="J17" s="13">
        <v>47874</v>
      </c>
      <c r="K17" s="11">
        <f t="shared" si="4"/>
        <v>983539</v>
      </c>
      <c r="L17" s="55"/>
    </row>
    <row r="18" spans="1:12" ht="17.25" customHeight="1">
      <c r="A18" s="12" t="s">
        <v>25</v>
      </c>
      <c r="B18" s="13">
        <v>83295</v>
      </c>
      <c r="C18" s="13">
        <v>83813</v>
      </c>
      <c r="D18" s="13">
        <v>90552</v>
      </c>
      <c r="E18" s="13">
        <v>63858</v>
      </c>
      <c r="F18" s="13">
        <v>93583</v>
      </c>
      <c r="G18" s="13">
        <v>204474</v>
      </c>
      <c r="H18" s="13">
        <v>65989</v>
      </c>
      <c r="I18" s="13">
        <v>12785</v>
      </c>
      <c r="J18" s="13">
        <v>32464</v>
      </c>
      <c r="K18" s="11">
        <f t="shared" si="4"/>
        <v>730813</v>
      </c>
      <c r="L18" s="55"/>
    </row>
    <row r="19" spans="1:12" ht="17.25" customHeight="1">
      <c r="A19" s="12" t="s">
        <v>26</v>
      </c>
      <c r="B19" s="13">
        <v>24465</v>
      </c>
      <c r="C19" s="13">
        <v>29429</v>
      </c>
      <c r="D19" s="13">
        <v>30791</v>
      </c>
      <c r="E19" s="13">
        <v>17847</v>
      </c>
      <c r="F19" s="13">
        <v>28147</v>
      </c>
      <c r="G19" s="13">
        <v>49635</v>
      </c>
      <c r="H19" s="13">
        <v>19775</v>
      </c>
      <c r="I19" s="13">
        <v>4471</v>
      </c>
      <c r="J19" s="13">
        <v>11189</v>
      </c>
      <c r="K19" s="11">
        <f t="shared" si="4"/>
        <v>215749</v>
      </c>
    </row>
    <row r="20" spans="1:12" ht="17.25" customHeight="1">
      <c r="A20" s="16" t="s">
        <v>27</v>
      </c>
      <c r="B20" s="13">
        <v>42815</v>
      </c>
      <c r="C20" s="13">
        <v>67128</v>
      </c>
      <c r="D20" s="13">
        <v>84094</v>
      </c>
      <c r="E20" s="13">
        <v>49996</v>
      </c>
      <c r="F20" s="13">
        <v>55783</v>
      </c>
      <c r="G20" s="13">
        <v>70046</v>
      </c>
      <c r="H20" s="13">
        <v>34816</v>
      </c>
      <c r="I20" s="13">
        <v>13985</v>
      </c>
      <c r="J20" s="13">
        <v>34571</v>
      </c>
      <c r="K20" s="11">
        <f t="shared" si="4"/>
        <v>453234</v>
      </c>
    </row>
    <row r="21" spans="1:12" ht="17.25" customHeight="1">
      <c r="A21" s="12" t="s">
        <v>28</v>
      </c>
      <c r="B21" s="13">
        <v>27402</v>
      </c>
      <c r="C21" s="13">
        <v>42962</v>
      </c>
      <c r="D21" s="13">
        <v>53820</v>
      </c>
      <c r="E21" s="13">
        <v>31997</v>
      </c>
      <c r="F21" s="13">
        <v>35701</v>
      </c>
      <c r="G21" s="13">
        <v>44829</v>
      </c>
      <c r="H21" s="13">
        <v>22282</v>
      </c>
      <c r="I21" s="13">
        <v>8950</v>
      </c>
      <c r="J21" s="13">
        <v>22125</v>
      </c>
      <c r="K21" s="11">
        <f t="shared" si="4"/>
        <v>290068</v>
      </c>
      <c r="L21" s="55"/>
    </row>
    <row r="22" spans="1:12" ht="17.25" customHeight="1">
      <c r="A22" s="12" t="s">
        <v>29</v>
      </c>
      <c r="B22" s="13">
        <v>15413</v>
      </c>
      <c r="C22" s="13">
        <v>24166</v>
      </c>
      <c r="D22" s="13">
        <v>30274</v>
      </c>
      <c r="E22" s="13">
        <v>17999</v>
      </c>
      <c r="F22" s="13">
        <v>20082</v>
      </c>
      <c r="G22" s="13">
        <v>25217</v>
      </c>
      <c r="H22" s="13">
        <v>12534</v>
      </c>
      <c r="I22" s="13">
        <v>5035</v>
      </c>
      <c r="J22" s="13">
        <v>12446</v>
      </c>
      <c r="K22" s="11">
        <f t="shared" si="4"/>
        <v>163166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7140</v>
      </c>
      <c r="I23" s="11">
        <v>0</v>
      </c>
      <c r="J23" s="11">
        <v>0</v>
      </c>
      <c r="K23" s="11">
        <f t="shared" si="4"/>
        <v>7140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9978.0499999999993</v>
      </c>
      <c r="I31" s="20">
        <v>0</v>
      </c>
      <c r="J31" s="20">
        <v>0</v>
      </c>
      <c r="K31" s="24">
        <f>SUM(B31:J31)</f>
        <v>9978.0499999999993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1382723.4</v>
      </c>
      <c r="C43" s="23">
        <f t="shared" ref="C43:H43" si="8">+C44+C52</f>
        <v>2016449.38</v>
      </c>
      <c r="D43" s="23">
        <f t="shared" si="8"/>
        <v>2239977.1</v>
      </c>
      <c r="E43" s="23">
        <f t="shared" si="8"/>
        <v>1282552.7</v>
      </c>
      <c r="F43" s="23">
        <f t="shared" si="8"/>
        <v>1704311.16</v>
      </c>
      <c r="G43" s="23">
        <f t="shared" si="8"/>
        <v>2576735.94</v>
      </c>
      <c r="H43" s="23">
        <f t="shared" si="8"/>
        <v>1298168.4099999999</v>
      </c>
      <c r="I43" s="23">
        <f>+I44+I52</f>
        <v>457062.40000000002</v>
      </c>
      <c r="J43" s="23">
        <f>+J44+J52</f>
        <v>728953.88</v>
      </c>
      <c r="K43" s="23">
        <f>SUM(B43:J43)</f>
        <v>13686934.370000001</v>
      </c>
    </row>
    <row r="44" spans="1:11" ht="17.25" customHeight="1">
      <c r="A44" s="16" t="s">
        <v>49</v>
      </c>
      <c r="B44" s="24">
        <f>SUM(B45:B51)</f>
        <v>1367892.51</v>
      </c>
      <c r="C44" s="24">
        <f t="shared" ref="C44:H44" si="9">SUM(C45:C51)</f>
        <v>1996410.71</v>
      </c>
      <c r="D44" s="24">
        <f t="shared" si="9"/>
        <v>2219655.87</v>
      </c>
      <c r="E44" s="24">
        <f t="shared" si="9"/>
        <v>1263650.75</v>
      </c>
      <c r="F44" s="24">
        <f t="shared" si="9"/>
        <v>1686362.49</v>
      </c>
      <c r="G44" s="24">
        <f t="shared" si="9"/>
        <v>2551694.61</v>
      </c>
      <c r="H44" s="24">
        <f t="shared" si="9"/>
        <v>1284909.46</v>
      </c>
      <c r="I44" s="24">
        <f>SUM(I45:I51)</f>
        <v>457062.40000000002</v>
      </c>
      <c r="J44" s="24">
        <f>SUM(J45:J51)</f>
        <v>717351.5</v>
      </c>
      <c r="K44" s="24">
        <f t="shared" ref="K44:K52" si="10">SUM(B44:J44)</f>
        <v>13544990.299999999</v>
      </c>
    </row>
    <row r="45" spans="1:11" ht="17.25" customHeight="1">
      <c r="A45" s="36" t="s">
        <v>50</v>
      </c>
      <c r="B45" s="24">
        <f t="shared" ref="B45:H45" si="11">ROUND(B26*B7,2)</f>
        <v>1367892.51</v>
      </c>
      <c r="C45" s="24">
        <f t="shared" si="11"/>
        <v>1991983.16</v>
      </c>
      <c r="D45" s="24">
        <f t="shared" si="11"/>
        <v>2219655.87</v>
      </c>
      <c r="E45" s="24">
        <f t="shared" si="11"/>
        <v>1263650.75</v>
      </c>
      <c r="F45" s="24">
        <f t="shared" si="11"/>
        <v>1686362.49</v>
      </c>
      <c r="G45" s="24">
        <f t="shared" si="11"/>
        <v>2551694.61</v>
      </c>
      <c r="H45" s="24">
        <f t="shared" si="11"/>
        <v>1274931.4099999999</v>
      </c>
      <c r="I45" s="24">
        <f>ROUND(I26*I7,2)</f>
        <v>457062.40000000002</v>
      </c>
      <c r="J45" s="24">
        <f>ROUND(J26*J7,2)</f>
        <v>717351.5</v>
      </c>
      <c r="K45" s="24">
        <f t="shared" si="10"/>
        <v>13530584.699999999</v>
      </c>
    </row>
    <row r="46" spans="1:11" ht="17.25" customHeight="1">
      <c r="A46" s="36" t="s">
        <v>51</v>
      </c>
      <c r="B46" s="20">
        <v>0</v>
      </c>
      <c r="C46" s="24">
        <f>ROUND(C27*C7,2)</f>
        <v>4427.55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4427.55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9978.0499999999993</v>
      </c>
      <c r="I49" s="33">
        <f>+I31</f>
        <v>0</v>
      </c>
      <c r="J49" s="33">
        <f>+J31</f>
        <v>0</v>
      </c>
      <c r="K49" s="24">
        <f t="shared" si="10"/>
        <v>9978.0499999999993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14830.89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13258.95</v>
      </c>
      <c r="I52" s="20">
        <v>0</v>
      </c>
      <c r="J52" s="38">
        <v>11602.38</v>
      </c>
      <c r="K52" s="38">
        <f t="shared" si="10"/>
        <v>141944.06999999998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98034.26999999996</v>
      </c>
      <c r="C56" s="37">
        <f t="shared" si="12"/>
        <v>-244135.78000000003</v>
      </c>
      <c r="D56" s="37">
        <f t="shared" si="12"/>
        <v>-237242.50999999998</v>
      </c>
      <c r="E56" s="37">
        <f t="shared" si="12"/>
        <v>-238065.48</v>
      </c>
      <c r="F56" s="37">
        <f t="shared" si="12"/>
        <v>59391.180000000044</v>
      </c>
      <c r="G56" s="37">
        <f t="shared" si="12"/>
        <v>-277064.45999999996</v>
      </c>
      <c r="H56" s="37">
        <f t="shared" si="12"/>
        <v>20225.969999999987</v>
      </c>
      <c r="I56" s="37">
        <f t="shared" si="12"/>
        <v>208284.78</v>
      </c>
      <c r="J56" s="37">
        <f t="shared" si="12"/>
        <v>470924.80000000005</v>
      </c>
      <c r="K56" s="37">
        <f>SUM(B56:J56)</f>
        <v>-139647.22999999986</v>
      </c>
    </row>
    <row r="57" spans="1:11" ht="18.75" customHeight="1">
      <c r="A57" s="16" t="s">
        <v>84</v>
      </c>
      <c r="B57" s="37">
        <f t="shared" ref="B57:J57" si="13">B58+B59+B60+B61+B62+B63</f>
        <v>-255557.15</v>
      </c>
      <c r="C57" s="37">
        <f t="shared" si="13"/>
        <v>-237225.79</v>
      </c>
      <c r="D57" s="37">
        <f t="shared" si="13"/>
        <v>-249945.4</v>
      </c>
      <c r="E57" s="37">
        <f t="shared" si="13"/>
        <v>-241856.2</v>
      </c>
      <c r="F57" s="37">
        <f t="shared" si="13"/>
        <v>-256590.53999999998</v>
      </c>
      <c r="G57" s="37">
        <f t="shared" si="13"/>
        <v>-283098.95</v>
      </c>
      <c r="H57" s="37">
        <f t="shared" si="13"/>
        <v>-193656</v>
      </c>
      <c r="I57" s="37">
        <f t="shared" si="13"/>
        <v>-35031</v>
      </c>
      <c r="J57" s="37">
        <f t="shared" si="13"/>
        <v>-68985</v>
      </c>
      <c r="K57" s="37">
        <f t="shared" ref="K57:K90" si="14">SUM(B57:J57)</f>
        <v>-1821946.03</v>
      </c>
    </row>
    <row r="58" spans="1:11" ht="18.75" customHeight="1">
      <c r="A58" s="12" t="s">
        <v>85</v>
      </c>
      <c r="B58" s="37">
        <f>-ROUND(B9*$D$3,2)</f>
        <v>-167169</v>
      </c>
      <c r="C58" s="37">
        <f t="shared" ref="C58:J58" si="15">-ROUND(C9*$D$3,2)</f>
        <v>-232770</v>
      </c>
      <c r="D58" s="37">
        <f t="shared" si="15"/>
        <v>-224496</v>
      </c>
      <c r="E58" s="37">
        <f t="shared" si="15"/>
        <v>-145674</v>
      </c>
      <c r="F58" s="37">
        <f t="shared" si="15"/>
        <v>-168609</v>
      </c>
      <c r="G58" s="37">
        <f t="shared" si="15"/>
        <v>-218952</v>
      </c>
      <c r="H58" s="37">
        <f t="shared" si="15"/>
        <v>-193656</v>
      </c>
      <c r="I58" s="37">
        <f t="shared" si="15"/>
        <v>-35031</v>
      </c>
      <c r="J58" s="37">
        <f t="shared" si="15"/>
        <v>-68985</v>
      </c>
      <c r="K58" s="37">
        <f t="shared" si="14"/>
        <v>-1455342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-88388.15</v>
      </c>
      <c r="C62" s="49">
        <v>-4455.79</v>
      </c>
      <c r="D62" s="49">
        <v>-25449.4</v>
      </c>
      <c r="E62" s="49">
        <v>-96182.2</v>
      </c>
      <c r="F62" s="49">
        <v>-87981.54</v>
      </c>
      <c r="G62" s="49">
        <v>-64146.95</v>
      </c>
      <c r="H62" s="20">
        <v>0</v>
      </c>
      <c r="I62" s="20">
        <v>0</v>
      </c>
      <c r="J62" s="20">
        <v>0</v>
      </c>
      <c r="K62" s="37">
        <f t="shared" si="14"/>
        <v>-366604.02999999997</v>
      </c>
    </row>
    <row r="63" spans="1:11" ht="18.75" customHeight="1">
      <c r="A63" s="12" t="s">
        <v>63</v>
      </c>
      <c r="B63" s="49">
        <v>0</v>
      </c>
      <c r="C63" s="49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49">
        <f>SUM(B65:B87)</f>
        <v>-14109.06</v>
      </c>
      <c r="C64" s="49">
        <f t="shared" ref="C64:J64" si="16">SUM(C65:C87)</f>
        <v>-20684.73</v>
      </c>
      <c r="D64" s="49">
        <f t="shared" si="16"/>
        <v>-20453.64</v>
      </c>
      <c r="E64" s="49">
        <f t="shared" si="16"/>
        <v>-15061.3</v>
      </c>
      <c r="F64" s="49">
        <f t="shared" si="16"/>
        <v>-19039.63</v>
      </c>
      <c r="G64" s="49">
        <f t="shared" si="16"/>
        <v>-28457.03</v>
      </c>
      <c r="H64" s="49">
        <f t="shared" si="16"/>
        <v>-13922.47</v>
      </c>
      <c r="I64" s="49">
        <f t="shared" si="16"/>
        <v>243315.78</v>
      </c>
      <c r="J64" s="49">
        <f t="shared" si="16"/>
        <v>539909.80000000005</v>
      </c>
      <c r="K64" s="37">
        <f t="shared" si="14"/>
        <v>651497.72000000009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-40000</v>
      </c>
      <c r="J68" s="20">
        <v>0</v>
      </c>
      <c r="K68" s="50">
        <f t="shared" si="14"/>
        <v>-40000</v>
      </c>
    </row>
    <row r="69" spans="1:11" ht="18.75" customHeight="1">
      <c r="A69" s="36" t="s">
        <v>68</v>
      </c>
      <c r="B69" s="37">
        <v>-14109.06</v>
      </c>
      <c r="C69" s="37">
        <v>-20481.82</v>
      </c>
      <c r="D69" s="37">
        <v>-19362.28</v>
      </c>
      <c r="E69" s="37">
        <v>-13578</v>
      </c>
      <c r="F69" s="37">
        <v>-18658.98</v>
      </c>
      <c r="G69" s="37">
        <v>-28433.42</v>
      </c>
      <c r="H69" s="37">
        <v>-13922.47</v>
      </c>
      <c r="I69" s="37">
        <v>-4894.3900000000003</v>
      </c>
      <c r="J69" s="37">
        <v>-10090.200000000001</v>
      </c>
      <c r="K69" s="50">
        <f t="shared" si="14"/>
        <v>-143530.62000000002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290000</v>
      </c>
      <c r="J77" s="37">
        <v>550000</v>
      </c>
      <c r="K77" s="50">
        <f t="shared" si="14"/>
        <v>840000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98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99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101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124</v>
      </c>
      <c r="B88" s="25">
        <v>351898.8</v>
      </c>
      <c r="C88" s="20">
        <v>0</v>
      </c>
      <c r="D88" s="20">
        <v>0</v>
      </c>
      <c r="E88" s="20">
        <v>0</v>
      </c>
      <c r="F88" s="25">
        <v>294273.28000000003</v>
      </c>
      <c r="G88" s="20">
        <v>0</v>
      </c>
      <c r="H88" s="25">
        <v>214965.8</v>
      </c>
      <c r="I88" s="20">
        <v>0</v>
      </c>
      <c r="J88" s="20">
        <v>0</v>
      </c>
      <c r="K88" s="50">
        <f t="shared" si="14"/>
        <v>861137.88000000012</v>
      </c>
    </row>
    <row r="89" spans="1:12" ht="18.75" customHeight="1">
      <c r="A89" s="16" t="s">
        <v>120</v>
      </c>
      <c r="B89" s="25">
        <v>15801.68</v>
      </c>
      <c r="C89" s="25">
        <v>13774.74</v>
      </c>
      <c r="D89" s="25">
        <v>33156.53</v>
      </c>
      <c r="E89" s="25">
        <v>18852.02</v>
      </c>
      <c r="F89" s="25">
        <v>40748.07</v>
      </c>
      <c r="G89" s="25">
        <v>34491.519999999997</v>
      </c>
      <c r="H89" s="25">
        <v>12838.64</v>
      </c>
      <c r="I89" s="20">
        <v>0</v>
      </c>
      <c r="J89" s="20">
        <v>0</v>
      </c>
      <c r="K89" s="50">
        <f t="shared" si="14"/>
        <v>169663.2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1480757.6700000002</v>
      </c>
      <c r="C91" s="25">
        <f t="shared" si="17"/>
        <v>1772313.5999999999</v>
      </c>
      <c r="D91" s="25">
        <f t="shared" si="17"/>
        <v>2002734.5900000003</v>
      </c>
      <c r="E91" s="25">
        <f t="shared" si="17"/>
        <v>1044487.22</v>
      </c>
      <c r="F91" s="25">
        <f t="shared" si="17"/>
        <v>1763702.34</v>
      </c>
      <c r="G91" s="25">
        <f t="shared" si="17"/>
        <v>2299671.48</v>
      </c>
      <c r="H91" s="25">
        <f t="shared" si="17"/>
        <v>1318394.3800000001</v>
      </c>
      <c r="I91" s="25">
        <f>+I92+I93</f>
        <v>665347.18000000005</v>
      </c>
      <c r="J91" s="25">
        <f>+J92+J93</f>
        <v>1199878.68</v>
      </c>
      <c r="K91" s="50">
        <f>SUM(B91:J91)</f>
        <v>13547287.140000001</v>
      </c>
      <c r="L91" s="57"/>
    </row>
    <row r="92" spans="1:12" ht="18.75" customHeight="1">
      <c r="A92" s="16" t="s">
        <v>92</v>
      </c>
      <c r="B92" s="25">
        <f t="shared" ref="B92:H92" si="18">+B44+B57+B64+B88</f>
        <v>1450125.1</v>
      </c>
      <c r="C92" s="25">
        <f t="shared" si="18"/>
        <v>1738500.19</v>
      </c>
      <c r="D92" s="25">
        <f t="shared" si="18"/>
        <v>1949256.8300000003</v>
      </c>
      <c r="E92" s="25">
        <f t="shared" si="18"/>
        <v>1006733.25</v>
      </c>
      <c r="F92" s="25">
        <f t="shared" si="18"/>
        <v>1705005.6</v>
      </c>
      <c r="G92" s="25">
        <f t="shared" si="18"/>
        <v>2240138.63</v>
      </c>
      <c r="H92" s="25">
        <f t="shared" si="18"/>
        <v>1292296.79</v>
      </c>
      <c r="I92" s="25">
        <f>+I44+I57+I64+I88</f>
        <v>665347.18000000005</v>
      </c>
      <c r="J92" s="25">
        <f>+J44+J57+J64+J88</f>
        <v>1188276.3</v>
      </c>
      <c r="K92" s="50">
        <f>SUM(B92:J92)</f>
        <v>13235679.870000001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30632.57</v>
      </c>
      <c r="C93" s="25">
        <f t="shared" si="19"/>
        <v>33813.409999999996</v>
      </c>
      <c r="D93" s="25">
        <f t="shared" si="19"/>
        <v>53477.759999999995</v>
      </c>
      <c r="E93" s="25">
        <f t="shared" si="19"/>
        <v>37753.97</v>
      </c>
      <c r="F93" s="25">
        <f t="shared" si="19"/>
        <v>58696.74</v>
      </c>
      <c r="G93" s="25">
        <f t="shared" si="19"/>
        <v>59532.85</v>
      </c>
      <c r="H93" s="25">
        <f t="shared" si="19"/>
        <v>26097.59</v>
      </c>
      <c r="I93" s="20">
        <f>IF(+I52+I89+I94&lt;0,0,(I52+I89+I94))</f>
        <v>0</v>
      </c>
      <c r="J93" s="25">
        <f>IF(+J52+J89+J94&lt;0,0,(J52+J89+J94))</f>
        <v>11602.38</v>
      </c>
      <c r="K93" s="50">
        <f>SUM(B93:J93)</f>
        <v>311607.27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13547287.119999997</v>
      </c>
    </row>
    <row r="100" spans="1:11" ht="18.75" customHeight="1">
      <c r="A100" s="27" t="s">
        <v>80</v>
      </c>
      <c r="B100" s="28">
        <v>143175.44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143175.44</v>
      </c>
    </row>
    <row r="101" spans="1:11" ht="18.75" customHeight="1">
      <c r="A101" s="27" t="s">
        <v>81</v>
      </c>
      <c r="B101" s="28">
        <v>1337582.23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1337582.23</v>
      </c>
    </row>
    <row r="102" spans="1:11" ht="18.75" customHeight="1">
      <c r="A102" s="27" t="s">
        <v>82</v>
      </c>
      <c r="B102" s="42">
        <v>0</v>
      </c>
      <c r="C102" s="28">
        <f>+C91</f>
        <v>1772313.5999999999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1772313.5999999999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2002734.5900000003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2002734.5900000003</v>
      </c>
    </row>
    <row r="104" spans="1:11" ht="18.75" customHeight="1">
      <c r="A104" s="27" t="s">
        <v>102</v>
      </c>
      <c r="B104" s="42">
        <v>0</v>
      </c>
      <c r="C104" s="42">
        <v>0</v>
      </c>
      <c r="D104" s="42">
        <v>0</v>
      </c>
      <c r="E104" s="28">
        <f>+E91</f>
        <v>1044487.22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1044487.22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42">
        <v>0</v>
      </c>
      <c r="F105" s="28">
        <v>179377.22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179377.22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283480.31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283480.31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636690.68000000005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636690.68000000005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664154.13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664154.13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684278.59</v>
      </c>
      <c r="H109" s="42">
        <v>0</v>
      </c>
      <c r="I109" s="42">
        <v>0</v>
      </c>
      <c r="J109" s="42">
        <v>0</v>
      </c>
      <c r="K109" s="43">
        <f t="shared" si="20"/>
        <v>684278.59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58461.99</v>
      </c>
      <c r="H110" s="42">
        <v>0</v>
      </c>
      <c r="I110" s="42">
        <v>0</v>
      </c>
      <c r="J110" s="42">
        <v>0</v>
      </c>
      <c r="K110" s="43">
        <f t="shared" si="20"/>
        <v>58461.99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389687.79</v>
      </c>
      <c r="H111" s="42">
        <v>0</v>
      </c>
      <c r="I111" s="42">
        <v>0</v>
      </c>
      <c r="J111" s="42">
        <v>0</v>
      </c>
      <c r="K111" s="43">
        <f t="shared" si="20"/>
        <v>389687.79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303884.57</v>
      </c>
      <c r="H112" s="42">
        <v>0</v>
      </c>
      <c r="I112" s="42">
        <v>0</v>
      </c>
      <c r="J112" s="42">
        <v>0</v>
      </c>
      <c r="K112" s="43">
        <f t="shared" si="20"/>
        <v>303884.57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863358.52</v>
      </c>
      <c r="H113" s="42">
        <v>0</v>
      </c>
      <c r="I113" s="42">
        <v>0</v>
      </c>
      <c r="J113" s="42">
        <v>0</v>
      </c>
      <c r="K113" s="43">
        <f t="shared" si="20"/>
        <v>863358.52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513811.65</v>
      </c>
      <c r="I114" s="42">
        <v>0</v>
      </c>
      <c r="J114" s="42">
        <v>0</v>
      </c>
      <c r="K114" s="43">
        <f t="shared" si="20"/>
        <v>513811.65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804582.73</v>
      </c>
      <c r="I115" s="42">
        <v>0</v>
      </c>
      <c r="J115" s="42">
        <v>0</v>
      </c>
      <c r="K115" s="43">
        <f t="shared" si="20"/>
        <v>804582.73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665347.18000000005</v>
      </c>
      <c r="J116" s="42">
        <v>0</v>
      </c>
      <c r="K116" s="43">
        <f t="shared" si="20"/>
        <v>665347.18000000005</v>
      </c>
    </row>
    <row r="117" spans="1:11" ht="18.75" customHeight="1">
      <c r="A117" s="29" t="s">
        <v>115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1199878.68</v>
      </c>
      <c r="K117" s="46">
        <f t="shared" si="20"/>
        <v>1199878.68</v>
      </c>
    </row>
    <row r="118" spans="1:11" ht="18.75" customHeight="1">
      <c r="A118" s="41" t="s">
        <v>121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/>
    </row>
    <row r="119" spans="1:11" ht="18.75" customHeight="1">
      <c r="A119" s="41" t="s">
        <v>123</v>
      </c>
    </row>
    <row r="120" spans="1:11" ht="18.75" customHeight="1">
      <c r="A120" s="41" t="s">
        <v>122</v>
      </c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2013-12-13T18:35:58Z</dcterms:modified>
</cp:coreProperties>
</file>