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1" i="8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B64"/>
  <c r="C64"/>
  <c r="D64"/>
  <c r="E64"/>
  <c r="F64"/>
  <c r="G64"/>
  <c r="H64"/>
  <c r="I64"/>
  <c r="J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4"/>
  <c r="K100"/>
  <c r="K101"/>
  <c r="K105"/>
  <c r="K106"/>
  <c r="K107"/>
  <c r="K108"/>
  <c r="K109"/>
  <c r="K110"/>
  <c r="K111"/>
  <c r="K112"/>
  <c r="K113"/>
  <c r="K114"/>
  <c r="K115"/>
  <c r="K116"/>
  <c r="K117"/>
  <c r="K93" l="1"/>
  <c r="H56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C44" l="1"/>
  <c r="K57"/>
  <c r="B44"/>
  <c r="K45"/>
  <c r="J92"/>
  <c r="J91" s="1"/>
  <c r="K56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<sst xmlns="http://schemas.openxmlformats.org/spreadsheetml/2006/main" count="122" uniqueCount="122">
  <si>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</si>
  <si>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</si>
  <si>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</si>
  <si>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</si>
  <si>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</si>
  <si>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</si>
  <si>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</si>
  <si>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</si>
  <si>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</si>
  <si>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</si>
  <si>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</si>
  <si>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</si>
  <si>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</si>
  <si>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</si>
  <si>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</si>
  <si>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</si>
  <si>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</si>
  <si>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</si>
  <si>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</si>
  <si>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</si>
  <si>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</si>
  <si>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</si>
  <si>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</si>
  <si>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</si>
  <si>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</si>
  <si>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</si>
  <si>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</si>
  <si>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</si>
  <si>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</si>
  <si>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</si>
  <si>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</si>
  <si>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</si>
  <si>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</si>
  <si>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</si>
  <si>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</si>
  <si>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</si>
  <si>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</si>
  <si>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</si>
  <si>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</si>
  <si>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</si>
  <si>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</si>
  <si>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</si>
  <si>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</si>
  <si>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</si>
  <si>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</si>
  <si>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</si>
  <si>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</si>
  <si>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</si>
  <si>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</si>
  <si>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</si>
  <si>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</si>
  <si>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</si>
  <si>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</si>
  <si>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</si>
  <si>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</si>
  <si>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</si>
  <si>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</si>
  <si>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</si>
  <si>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</si>
  <si>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</si>
  <si>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</si>
  <si>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</si>
  <si>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</si>
  <si>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</si>
  <si>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</si>
  <si>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</si>
  <si>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</si>
  <si>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</si>
  <si>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</si>
  <si>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</si>
  <si>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</si>
  <si>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</si>
  <si>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</si>
  <si>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</si>
  <si>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</si>
  <si>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</si>
  <si>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</si>
  <si>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</si>
  <si>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</si>
  <si>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</si>
  <si>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</si>
  <si>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</si>
  <si>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</si>
  <si>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</si>
  <si>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</si>
  <si>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</si>
  <si>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</si>
  <si>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</si>
  <si>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</si>
  <si>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</si>
  <si>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</si>
  <si>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</si>
  <si>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</si>
  <si>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</si>
  <si>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</si>
  <si>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</si>
  <si>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</si>
  <si>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</si>
  <si>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</si>
  <si>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</si>
  <si>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</si>
  <si>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</si>
  <si>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</si>
  <si>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</si>
  <si>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</si>
  <si>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</si>
  <si>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</si>
  <si>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</si>
  <si>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</si>
  <si>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</si>
  <si>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</si>
  <si>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</si>
  <si>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</si>
  <si>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</si>
  <si>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</si>
  <si>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</si>
  <si>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</si>
  <si>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</si>
  <si>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</si>
  <si>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</si>
  <si>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</si>
  <si>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06/12/13 - VENCIMENTO 13/12/13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</si>
</sst>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616435</v>
      </c>
      <c r="C7" s="9">
        <f t="shared" si="0"/>
        <v>791701</v>
      </c>
      <c r="D7" s="9">
        <f t="shared" si="0"/>
        <v>828311</v>
      </c>
      <c r="E7" s="9">
        <f t="shared" si="0"/>
        <v>548086</v>
      </c>
      <c r="F7" s="9">
        <f t="shared" si="0"/>
        <v>818212</v>
      </c>
      <c r="G7" s="9">
        <f t="shared" si="0"/>
        <v>1247490</v>
      </c>
      <c r="H7" s="9">
        <f t="shared" si="0"/>
        <v>574184</v>
      </c>
      <c r="I7" s="9">
        <f t="shared" si="0"/>
        <v>124312</v>
      </c>
      <c r="J7" s="9">
        <f t="shared" si="0"/>
        <v>304336</v>
      </c>
      <c r="K7" s="9">
        <f t="shared" si="0"/>
        <v>5853067</v>
      </c>
      <c r="L7" s="55"/>
    </row>
    <row r="8" spans="1:13" ht="17.25" customHeight="1">
      <c r="A8" s="10" t="s">
        <v>31</v>
      </c>
      <c r="B8" s="11">
        <f>B9+B12</f>
        <v>363868</v>
      </c>
      <c r="C8" s="11">
        <f t="shared" ref="C8:J8" si="1">C9+C12</f>
        <v>480631</v>
      </c>
      <c r="D8" s="11">
        <f t="shared" si="1"/>
        <v>472247</v>
      </c>
      <c r="E8" s="11">
        <f t="shared" si="1"/>
        <v>324973</v>
      </c>
      <c r="F8" s="11">
        <f t="shared" si="1"/>
        <v>457923</v>
      </c>
      <c r="G8" s="11">
        <f t="shared" si="1"/>
        <v>677675</v>
      </c>
      <c r="H8" s="11">
        <f t="shared" si="1"/>
        <v>353983</v>
      </c>
      <c r="I8" s="11">
        <f t="shared" si="1"/>
        <v>66697</v>
      </c>
      <c r="J8" s="11">
        <f t="shared" si="1"/>
        <v>169864</v>
      </c>
      <c r="K8" s="11">
        <f>SUM(B8:J8)</f>
        <v>3367861</v>
      </c>
    </row>
    <row r="9" spans="1:13" ht="17.25" customHeight="1">
      <c r="A9" s="15" t="s">
        <v>17</v>
      </c>
      <c r="B9" s="13">
        <f>+B10+B11</f>
        <v>56161</v>
      </c>
      <c r="C9" s="13">
        <f t="shared" ref="C9:J9" si="2">+C10+C11</f>
        <v>77659</v>
      </c>
      <c r="D9" s="13">
        <f t="shared" si="2"/>
        <v>72975</v>
      </c>
      <c r="E9" s="13">
        <f t="shared" si="2"/>
        <v>48740</v>
      </c>
      <c r="F9" s="13">
        <f t="shared" si="2"/>
        <v>61969</v>
      </c>
      <c r="G9" s="13">
        <f t="shared" si="2"/>
        <v>70457</v>
      </c>
      <c r="H9" s="13">
        <f t="shared" si="2"/>
        <v>63438</v>
      </c>
      <c r="I9" s="13">
        <f t="shared" si="2"/>
        <v>12379</v>
      </c>
      <c r="J9" s="13">
        <f t="shared" si="2"/>
        <v>23382</v>
      </c>
      <c r="K9" s="11">
        <f>SUM(B9:J9)</f>
        <v>487160</v>
      </c>
    </row>
    <row r="10" spans="1:13" ht="17.25" customHeight="1">
      <c r="A10" s="31" t="s">
        <v>18</v>
      </c>
      <c r="B10" s="13">
        <v>56161</v>
      </c>
      <c r="C10" s="13">
        <v>77659</v>
      </c>
      <c r="D10" s="13">
        <v>72975</v>
      </c>
      <c r="E10" s="13">
        <v>48740</v>
      </c>
      <c r="F10" s="13">
        <v>61969</v>
      </c>
      <c r="G10" s="13">
        <v>70457</v>
      </c>
      <c r="H10" s="13">
        <v>63438</v>
      </c>
      <c r="I10" s="13">
        <v>12379</v>
      </c>
      <c r="J10" s="13">
        <v>23382</v>
      </c>
      <c r="K10" s="11">
        <f>SUM(B10:J10)</f>
        <v>487160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307707</v>
      </c>
      <c r="C12" s="17">
        <f t="shared" si="3"/>
        <v>402972</v>
      </c>
      <c r="D12" s="17">
        <f t="shared" si="3"/>
        <v>399272</v>
      </c>
      <c r="E12" s="17">
        <f t="shared" si="3"/>
        <v>276233</v>
      </c>
      <c r="F12" s="17">
        <f t="shared" si="3"/>
        <v>395954</v>
      </c>
      <c r="G12" s="17">
        <f t="shared" si="3"/>
        <v>607218</v>
      </c>
      <c r="H12" s="17">
        <f t="shared" si="3"/>
        <v>290545</v>
      </c>
      <c r="I12" s="17">
        <f t="shared" si="3"/>
        <v>54318</v>
      </c>
      <c r="J12" s="17">
        <f t="shared" si="3"/>
        <v>146482</v>
      </c>
      <c r="K12" s="11">
        <f t="shared" ref="K12:K23" si="4">SUM(B12:J12)</f>
        <v>2880701</v>
      </c>
    </row>
    <row r="13" spans="1:13" ht="17.25" customHeight="1">
      <c r="A13" s="14" t="s">
        <v>20</v>
      </c>
      <c r="B13" s="13">
        <v>127599</v>
      </c>
      <c r="C13" s="13">
        <v>180413</v>
      </c>
      <c r="D13" s="13">
        <v>186597</v>
      </c>
      <c r="E13" s="13">
        <v>126524</v>
      </c>
      <c r="F13" s="13">
        <v>178370</v>
      </c>
      <c r="G13" s="13">
        <v>265680</v>
      </c>
      <c r="H13" s="13">
        <v>122092</v>
      </c>
      <c r="I13" s="13">
        <v>27145</v>
      </c>
      <c r="J13" s="13">
        <v>68337</v>
      </c>
      <c r="K13" s="11">
        <f t="shared" si="4"/>
        <v>1282757</v>
      </c>
      <c r="L13" s="55"/>
      <c r="M13" s="56"/>
    </row>
    <row r="14" spans="1:13" ht="17.25" customHeight="1">
      <c r="A14" s="14" t="s">
        <v>21</v>
      </c>
      <c r="B14" s="13">
        <v>138043</v>
      </c>
      <c r="C14" s="13">
        <v>162894</v>
      </c>
      <c r="D14" s="13">
        <v>158195</v>
      </c>
      <c r="E14" s="13">
        <v>115600</v>
      </c>
      <c r="F14" s="13">
        <v>166178</v>
      </c>
      <c r="G14" s="13">
        <v>272694</v>
      </c>
      <c r="H14" s="13">
        <v>128054</v>
      </c>
      <c r="I14" s="13">
        <v>19467</v>
      </c>
      <c r="J14" s="13">
        <v>58445</v>
      </c>
      <c r="K14" s="11">
        <f t="shared" si="4"/>
        <v>1219570</v>
      </c>
      <c r="L14" s="55"/>
    </row>
    <row r="15" spans="1:13" ht="17.25" customHeight="1">
      <c r="A15" s="14" t="s">
        <v>22</v>
      </c>
      <c r="B15" s="13">
        <v>42065</v>
      </c>
      <c r="C15" s="13">
        <v>59665</v>
      </c>
      <c r="D15" s="13">
        <v>54480</v>
      </c>
      <c r="E15" s="13">
        <v>34109</v>
      </c>
      <c r="F15" s="13">
        <v>51406</v>
      </c>
      <c r="G15" s="13">
        <v>68844</v>
      </c>
      <c r="H15" s="13">
        <v>40399</v>
      </c>
      <c r="I15" s="13">
        <v>7706</v>
      </c>
      <c r="J15" s="13">
        <v>19700</v>
      </c>
      <c r="K15" s="11">
        <f t="shared" si="4"/>
        <v>378374</v>
      </c>
    </row>
    <row r="16" spans="1:13" ht="17.25" customHeight="1">
      <c r="A16" s="16" t="s">
        <v>23</v>
      </c>
      <c r="B16" s="11">
        <f>+B17+B18+B19</f>
        <v>207668</v>
      </c>
      <c r="C16" s="11">
        <f t="shared" ref="C16:J16" si="5">+C17+C18+C19</f>
        <v>242823</v>
      </c>
      <c r="D16" s="11">
        <f t="shared" si="5"/>
        <v>269710</v>
      </c>
      <c r="E16" s="11">
        <f t="shared" si="5"/>
        <v>173832</v>
      </c>
      <c r="F16" s="11">
        <f t="shared" si="5"/>
        <v>295285</v>
      </c>
      <c r="G16" s="11">
        <f t="shared" si="5"/>
        <v>500996</v>
      </c>
      <c r="H16" s="11">
        <f t="shared" si="5"/>
        <v>179074</v>
      </c>
      <c r="I16" s="11">
        <f t="shared" si="5"/>
        <v>42301</v>
      </c>
      <c r="J16" s="11">
        <f t="shared" si="5"/>
        <v>96918</v>
      </c>
      <c r="K16" s="11">
        <f t="shared" si="4"/>
        <v>2008607</v>
      </c>
    </row>
    <row r="17" spans="1:12" ht="17.25" customHeight="1">
      <c r="A17" s="12" t="s">
        <v>24</v>
      </c>
      <c r="B17" s="13">
        <v>97057</v>
      </c>
      <c r="C17" s="13">
        <v>126827</v>
      </c>
      <c r="D17" s="13">
        <v>143875</v>
      </c>
      <c r="E17" s="13">
        <v>91560</v>
      </c>
      <c r="F17" s="13">
        <v>151692</v>
      </c>
      <c r="G17" s="13">
        <v>244768</v>
      </c>
      <c r="H17" s="13">
        <v>90942</v>
      </c>
      <c r="I17" s="13">
        <v>23621</v>
      </c>
      <c r="J17" s="13">
        <v>50578</v>
      </c>
      <c r="K17" s="11">
        <f t="shared" si="4"/>
        <v>1020920</v>
      </c>
      <c r="L17" s="55"/>
    </row>
    <row r="18" spans="1:12" ht="17.25" customHeight="1">
      <c r="A18" s="12" t="s">
        <v>25</v>
      </c>
      <c r="B18" s="13">
        <v>84706</v>
      </c>
      <c r="C18" s="13">
        <v>84326</v>
      </c>
      <c r="D18" s="13">
        <v>93327</v>
      </c>
      <c r="E18" s="13">
        <v>63723</v>
      </c>
      <c r="F18" s="13">
        <v>109992</v>
      </c>
      <c r="G18" s="13">
        <v>205017</v>
      </c>
      <c r="H18" s="13">
        <v>67156</v>
      </c>
      <c r="I18" s="13">
        <v>13700</v>
      </c>
      <c r="J18" s="13">
        <v>34183</v>
      </c>
      <c r="K18" s="11">
        <f t="shared" si="4"/>
        <v>756130</v>
      </c>
      <c r="L18" s="55"/>
    </row>
    <row r="19" spans="1:12" ht="17.25" customHeight="1">
      <c r="A19" s="12" t="s">
        <v>26</v>
      </c>
      <c r="B19" s="13">
        <v>25905</v>
      </c>
      <c r="C19" s="13">
        <v>31670</v>
      </c>
      <c r="D19" s="13">
        <v>32508</v>
      </c>
      <c r="E19" s="13">
        <v>18549</v>
      </c>
      <c r="F19" s="13">
        <v>33601</v>
      </c>
      <c r="G19" s="13">
        <v>51211</v>
      </c>
      <c r="H19" s="13">
        <v>20976</v>
      </c>
      <c r="I19" s="13">
        <v>4980</v>
      </c>
      <c r="J19" s="13">
        <v>12157</v>
      </c>
      <c r="K19" s="11">
        <f t="shared" si="4"/>
        <v>231557</v>
      </c>
    </row>
    <row r="20" spans="1:12" ht="17.25" customHeight="1">
      <c r="A20" s="16" t="s">
        <v>27</v>
      </c>
      <c r="B20" s="13">
        <v>44899</v>
      </c>
      <c r="C20" s="13">
        <v>68247</v>
      </c>
      <c r="D20" s="13">
        <v>86354</v>
      </c>
      <c r="E20" s="13">
        <v>49281</v>
      </c>
      <c r="F20" s="13">
        <v>65004</v>
      </c>
      <c r="G20" s="13">
        <v>68819</v>
      </c>
      <c r="H20" s="13">
        <v>34157</v>
      </c>
      <c r="I20" s="13">
        <v>15314</v>
      </c>
      <c r="J20" s="13">
        <v>37554</v>
      </c>
      <c r="K20" s="11">
        <f t="shared" si="4"/>
        <v>469629</v>
      </c>
    </row>
    <row r="21" spans="1:12" ht="17.25" customHeight="1">
      <c r="A21" s="12" t="s">
        <v>28</v>
      </c>
      <c r="B21" s="13">
        <v>28735</v>
      </c>
      <c r="C21" s="13">
        <v>43678</v>
      </c>
      <c r="D21" s="13">
        <v>55267</v>
      </c>
      <c r="E21" s="13">
        <v>31540</v>
      </c>
      <c r="F21" s="13">
        <v>41603</v>
      </c>
      <c r="G21" s="13">
        <v>44044</v>
      </c>
      <c r="H21" s="13">
        <v>21860</v>
      </c>
      <c r="I21" s="13">
        <v>9801</v>
      </c>
      <c r="J21" s="13">
        <v>24035</v>
      </c>
      <c r="K21" s="11">
        <f t="shared" si="4"/>
        <v>300563</v>
      </c>
      <c r="L21" s="55"/>
    </row>
    <row r="22" spans="1:12" ht="17.25" customHeight="1">
      <c r="A22" s="12" t="s">
        <v>29</v>
      </c>
      <c r="B22" s="13">
        <v>16164</v>
      </c>
      <c r="C22" s="13">
        <v>24569</v>
      </c>
      <c r="D22" s="13">
        <v>31087</v>
      </c>
      <c r="E22" s="13">
        <v>17741</v>
      </c>
      <c r="F22" s="13">
        <v>23401</v>
      </c>
      <c r="G22" s="13">
        <v>24775</v>
      </c>
      <c r="H22" s="13">
        <v>12297</v>
      </c>
      <c r="I22" s="13">
        <v>5513</v>
      </c>
      <c r="J22" s="13">
        <v>13519</v>
      </c>
      <c r="K22" s="11">
        <f t="shared" si="4"/>
        <v>169066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6970</v>
      </c>
      <c r="I23" s="11">
        <v>0</v>
      </c>
      <c r="J23" s="11">
        <v>0</v>
      </c>
      <c r="K23" s="11">
        <f t="shared" si="4"/>
        <v>6970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10362.89</v>
      </c>
      <c r="I31" s="20">
        <v>0</v>
      </c>
      <c r="J31" s="20">
        <v>0</v>
      </c>
      <c r="K31" s="24">
        <f>SUM(B31:J31)</f>
        <v>10362.89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1414693.13</v>
      </c>
      <c r="C43" s="23">
        <f t="shared" ref="C43:H43" si="8">+C44+C52</f>
        <v>2070658.5</v>
      </c>
      <c r="D43" s="23">
        <f t="shared" si="8"/>
        <v>2279539.48</v>
      </c>
      <c r="E43" s="23">
        <f t="shared" si="8"/>
        <v>1300162.5899999999</v>
      </c>
      <c r="F43" s="23">
        <f t="shared" si="8"/>
        <v>1987875.88</v>
      </c>
      <c r="G43" s="23">
        <f t="shared" si="8"/>
        <v>2608717.87</v>
      </c>
      <c r="H43" s="23">
        <f t="shared" si="8"/>
        <v>1323459.5799999998</v>
      </c>
      <c r="I43" s="23">
        <f>+I44+I52</f>
        <v>491032.4</v>
      </c>
      <c r="J43" s="23">
        <f>+J44+J52</f>
        <v>772290.21</v>
      </c>
      <c r="K43" s="23">
        <f>SUM(B43:J43)</f>
        <v>14248429.640000001</v>
      </c>
    </row>
    <row r="44" spans="1:11" ht="17.25" customHeight="1">
      <c r="A44" s="16" t="s">
        <v>49</v>
      </c>
      <c r="B44" s="24">
        <f>SUM(B45:B51)</f>
        <v>1399862.24</v>
      </c>
      <c r="C44" s="24">
        <f t="shared" ref="C44:H44" si="9">SUM(C45:C51)</f>
        <v>2050619.83</v>
      </c>
      <c r="D44" s="24">
        <f t="shared" si="9"/>
        <v>2259218.25</v>
      </c>
      <c r="E44" s="24">
        <f t="shared" si="9"/>
        <v>1281260.6399999999</v>
      </c>
      <c r="F44" s="24">
        <f t="shared" si="9"/>
        <v>1969927.21</v>
      </c>
      <c r="G44" s="24">
        <f t="shared" si="9"/>
        <v>2583676.54</v>
      </c>
      <c r="H44" s="24">
        <f t="shared" si="9"/>
        <v>1310200.6299999999</v>
      </c>
      <c r="I44" s="24">
        <f>SUM(I45:I51)</f>
        <v>491032.4</v>
      </c>
      <c r="J44" s="24">
        <f>SUM(J45:J51)</f>
        <v>760687.83</v>
      </c>
      <c r="K44" s="24">
        <f t="shared" ref="K44:K52" si="10">SUM(B44:J44)</f>
        <v>14106485.57</v>
      </c>
    </row>
    <row r="45" spans="1:11" ht="17.25" customHeight="1">
      <c r="A45" s="36" t="s">
        <v>50</v>
      </c>
      <c r="B45" s="24">
        <f t="shared" ref="B45:H45" si="11">ROUND(B26*B7,2)</f>
        <v>1399862.24</v>
      </c>
      <c r="C45" s="24">
        <f t="shared" si="11"/>
        <v>2046072.06</v>
      </c>
      <c r="D45" s="24">
        <f t="shared" si="11"/>
        <v>2259218.25</v>
      </c>
      <c r="E45" s="24">
        <f t="shared" si="11"/>
        <v>1281260.6399999999</v>
      </c>
      <c r="F45" s="24">
        <f t="shared" si="11"/>
        <v>1969927.21</v>
      </c>
      <c r="G45" s="24">
        <f t="shared" si="11"/>
        <v>2583676.54</v>
      </c>
      <c r="H45" s="24">
        <f t="shared" si="11"/>
        <v>1299837.74</v>
      </c>
      <c r="I45" s="24">
        <f>ROUND(I26*I7,2)</f>
        <v>491032.4</v>
      </c>
      <c r="J45" s="24">
        <f>ROUND(J26*J7,2)</f>
        <v>760687.83</v>
      </c>
      <c r="K45" s="24">
        <f t="shared" si="10"/>
        <v>14091574.909999998</v>
      </c>
    </row>
    <row r="46" spans="1:11" ht="17.25" customHeight="1">
      <c r="A46" s="36" t="s">
        <v>51</v>
      </c>
      <c r="B46" s="20">
        <v>0</v>
      </c>
      <c r="C46" s="24">
        <f>ROUND(C27*C7,2)</f>
        <v>4547.7700000000004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4547.7700000000004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10362.89</v>
      </c>
      <c r="I49" s="33">
        <f>+I31</f>
        <v>0</v>
      </c>
      <c r="J49" s="33">
        <f>+J31</f>
        <v>0</v>
      </c>
      <c r="K49" s="24">
        <f t="shared" si="10"/>
        <v>10362.89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-284674.39</v>
      </c>
      <c r="C56" s="37">
        <f t="shared" si="12"/>
        <v>-259897.91999999998</v>
      </c>
      <c r="D56" s="37">
        <f t="shared" si="12"/>
        <v>-379073.52</v>
      </c>
      <c r="E56" s="37">
        <f t="shared" si="12"/>
        <v>-393980.67</v>
      </c>
      <c r="F56" s="37">
        <f t="shared" si="12"/>
        <v>-314786.76</v>
      </c>
      <c r="G56" s="37">
        <f t="shared" si="12"/>
        <v>-409447.09</v>
      </c>
      <c r="H56" s="37">
        <f t="shared" si="12"/>
        <v>-901440.35</v>
      </c>
      <c r="I56" s="37">
        <f t="shared" si="12"/>
        <v>-83821.22</v>
      </c>
      <c r="J56" s="37">
        <f t="shared" si="12"/>
        <v>-80236.2</v>
      </c>
      <c r="K56" s="37">
        <f>SUM(B56:J56)</f>
        <v>-3107358.1200000006</v>
      </c>
    </row>
    <row r="57" spans="1:11" ht="18.75" customHeight="1">
      <c r="A57" s="16" t="s">
        <v>84</v>
      </c>
      <c r="B57" s="37">
        <f t="shared" ref="B57:J57" si="13">B58+B59+B60+B61+B62+B63</f>
        <v>-254137.41999999998</v>
      </c>
      <c r="C57" s="37">
        <f t="shared" si="13"/>
        <v>-239015.31</v>
      </c>
      <c r="D57" s="37">
        <f t="shared" si="13"/>
        <v>-244208.63</v>
      </c>
      <c r="E57" s="37">
        <f t="shared" si="13"/>
        <v>-254032.09</v>
      </c>
      <c r="F57" s="37">
        <f t="shared" si="13"/>
        <v>-275368.15000000002</v>
      </c>
      <c r="G57" s="37">
        <f t="shared" si="13"/>
        <v>-279773.66000000003</v>
      </c>
      <c r="H57" s="37">
        <f t="shared" si="13"/>
        <v>-190314</v>
      </c>
      <c r="I57" s="37">
        <f t="shared" si="13"/>
        <v>-37137</v>
      </c>
      <c r="J57" s="37">
        <f t="shared" si="13"/>
        <v>-70146</v>
      </c>
      <c r="K57" s="37">
        <f t="shared" ref="K57:K90" si="14">SUM(B57:J57)</f>
        <v>-1844132.2600000002</v>
      </c>
    </row>
    <row r="58" spans="1:11" ht="18.75" customHeight="1">
      <c r="A58" s="12" t="s">
        <v>85</v>
      </c>
      <c r="B58" s="37">
        <f>-ROUND(B9*$D$3,2)</f>
        <v>-168483</v>
      </c>
      <c r="C58" s="37">
        <f t="shared" ref="C58:J58" si="15">-ROUND(C9*$D$3,2)</f>
        <v>-232977</v>
      </c>
      <c r="D58" s="37">
        <f t="shared" si="15"/>
        <v>-218925</v>
      </c>
      <c r="E58" s="37">
        <f t="shared" si="15"/>
        <v>-146220</v>
      </c>
      <c r="F58" s="37">
        <f t="shared" si="15"/>
        <v>-185907</v>
      </c>
      <c r="G58" s="37">
        <f t="shared" si="15"/>
        <v>-211371</v>
      </c>
      <c r="H58" s="37">
        <f t="shared" si="15"/>
        <v>-190314</v>
      </c>
      <c r="I58" s="37">
        <f t="shared" si="15"/>
        <v>-37137</v>
      </c>
      <c r="J58" s="37">
        <f t="shared" si="15"/>
        <v>-70146</v>
      </c>
      <c r="K58" s="37">
        <f t="shared" si="14"/>
        <v>-1461480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-85654.42</v>
      </c>
      <c r="C62" s="49">
        <v>-6038.31</v>
      </c>
      <c r="D62" s="49">
        <v>-25283.63</v>
      </c>
      <c r="E62" s="49">
        <v>-107812.09</v>
      </c>
      <c r="F62" s="49">
        <v>-89461.15</v>
      </c>
      <c r="G62" s="49">
        <v>-68402.66</v>
      </c>
      <c r="H62" s="20">
        <v>0</v>
      </c>
      <c r="I62" s="20">
        <v>0</v>
      </c>
      <c r="J62" s="20">
        <v>0</v>
      </c>
      <c r="K62" s="37">
        <f t="shared" si="14"/>
        <v>-382652.26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49">
        <f>SUM(B65:B87)</f>
        <v>-30536.97</v>
      </c>
      <c r="C64" s="49">
        <f t="shared" ref="C64:J64" si="16">SUM(C65:C87)</f>
        <v>-20882.61</v>
      </c>
      <c r="D64" s="49">
        <f t="shared" si="16"/>
        <v>-134864.89000000001</v>
      </c>
      <c r="E64" s="49">
        <f t="shared" si="16"/>
        <v>-139948.57999999999</v>
      </c>
      <c r="F64" s="49">
        <f t="shared" si="16"/>
        <v>-39418.61</v>
      </c>
      <c r="G64" s="49">
        <f t="shared" si="16"/>
        <v>-129673.43</v>
      </c>
      <c r="H64" s="49">
        <f t="shared" si="16"/>
        <v>-711126.35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-1263225.8599999999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-16427.91</v>
      </c>
      <c r="C71" s="37">
        <v>-197.88</v>
      </c>
      <c r="D71" s="37">
        <v>-114411.25</v>
      </c>
      <c r="E71" s="37">
        <v>-124887.28</v>
      </c>
      <c r="F71" s="37">
        <v>-20378.98</v>
      </c>
      <c r="G71" s="37">
        <v>-101216.4</v>
      </c>
      <c r="H71" s="20">
        <v>0</v>
      </c>
      <c r="I71" s="20">
        <v>0</v>
      </c>
      <c r="J71" s="20">
        <v>0</v>
      </c>
      <c r="K71" s="50">
        <f t="shared" si="14"/>
        <v>-377519.69999999995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37">
        <v>-697203.88</v>
      </c>
      <c r="I83" s="20">
        <v>0</v>
      </c>
      <c r="J83" s="20">
        <v>0</v>
      </c>
      <c r="K83" s="50">
        <f t="shared" si="14"/>
        <v>-697203.88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1130018.74</v>
      </c>
      <c r="C91" s="25">
        <f t="shared" si="17"/>
        <v>1810760.5799999998</v>
      </c>
      <c r="D91" s="25">
        <f t="shared" si="17"/>
        <v>1900465.96</v>
      </c>
      <c r="E91" s="25">
        <f t="shared" si="17"/>
        <v>906181.91999999993</v>
      </c>
      <c r="F91" s="25">
        <f t="shared" si="17"/>
        <v>1673089.1199999999</v>
      </c>
      <c r="G91" s="25">
        <f t="shared" si="17"/>
        <v>2199270.7799999998</v>
      </c>
      <c r="H91" s="25">
        <f t="shared" si="17"/>
        <v>422019.22999999992</v>
      </c>
      <c r="I91" s="25">
        <f>+I92+I93</f>
        <v>407211.18000000005</v>
      </c>
      <c r="J91" s="25">
        <f>+J92+J93</f>
        <v>692054.01</v>
      </c>
      <c r="K91" s="50">
        <f>SUM(B91:J91)</f>
        <v>11141071.52</v>
      </c>
      <c r="L91" s="57"/>
    </row>
    <row r="92" spans="1:12" ht="18.75" customHeight="1">
      <c r="A92" s="16" t="s">
        <v>92</v>
      </c>
      <c r="B92" s="25">
        <f t="shared" ref="B92:H92" si="18">+B44+B57+B64+B88</f>
        <v>1115187.8500000001</v>
      </c>
      <c r="C92" s="25">
        <f t="shared" si="18"/>
        <v>1790721.91</v>
      </c>
      <c r="D92" s="25">
        <f t="shared" si="18"/>
        <v>1880144.73</v>
      </c>
      <c r="E92" s="25">
        <f t="shared" si="18"/>
        <v>887279.97</v>
      </c>
      <c r="F92" s="25">
        <f t="shared" si="18"/>
        <v>1655140.45</v>
      </c>
      <c r="G92" s="25">
        <f t="shared" si="18"/>
        <v>2174229.4499999997</v>
      </c>
      <c r="H92" s="25">
        <f t="shared" si="18"/>
        <v>408760.27999999991</v>
      </c>
      <c r="I92" s="25">
        <f>+I44+I57+I64+I88</f>
        <v>407211.18000000005</v>
      </c>
      <c r="J92" s="25">
        <f>+J44+J57+J64+J88</f>
        <v>680451.63</v>
      </c>
      <c r="K92" s="50">
        <f>SUM(B92:J92)</f>
        <v>10999127.449999999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11141071.529999999</v>
      </c>
    </row>
    <row r="100" spans="1:11" ht="18.75" customHeight="1">
      <c r="A100" s="27" t="s">
        <v>80</v>
      </c>
      <c r="B100" s="28">
        <v>139931.92000000001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139931.92000000001</v>
      </c>
    </row>
    <row r="101" spans="1:11" ht="18.75" customHeight="1">
      <c r="A101" s="27" t="s">
        <v>81</v>
      </c>
      <c r="B101" s="28">
        <v>990086.83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990086.83</v>
      </c>
    </row>
    <row r="102" spans="1:11" ht="18.75" customHeight="1">
      <c r="A102" s="27" t="s">
        <v>82</v>
      </c>
      <c r="B102" s="42">
        <v>0</v>
      </c>
      <c r="C102" s="28">
        <f>+C91</f>
        <v>1810760.5799999998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1810760.5799999998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1900465.96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1900465.96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906181.91999999993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906181.91999999993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199509.4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199509.4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276395.73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276395.73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422476.16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422476.16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774707.83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774707.83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630532.5</v>
      </c>
      <c r="H109" s="42">
        <v>0</v>
      </c>
      <c r="I109" s="42">
        <v>0</v>
      </c>
      <c r="J109" s="42">
        <v>0</v>
      </c>
      <c r="K109" s="43">
        <f t="shared" si="20"/>
        <v>630532.5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51293.1</v>
      </c>
      <c r="H110" s="42">
        <v>0</v>
      </c>
      <c r="I110" s="42">
        <v>0</v>
      </c>
      <c r="J110" s="42">
        <v>0</v>
      </c>
      <c r="K110" s="43">
        <f t="shared" si="20"/>
        <v>51293.1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377746.75</v>
      </c>
      <c r="H111" s="42">
        <v>0</v>
      </c>
      <c r="I111" s="42">
        <v>0</v>
      </c>
      <c r="J111" s="42">
        <v>0</v>
      </c>
      <c r="K111" s="43">
        <f t="shared" si="20"/>
        <v>377746.75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311090.59000000003</v>
      </c>
      <c r="H112" s="42">
        <v>0</v>
      </c>
      <c r="I112" s="42">
        <v>0</v>
      </c>
      <c r="J112" s="42">
        <v>0</v>
      </c>
      <c r="K112" s="43">
        <f t="shared" si="20"/>
        <v>311090.59000000003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828607.84</v>
      </c>
      <c r="H113" s="42">
        <v>0</v>
      </c>
      <c r="I113" s="42">
        <v>0</v>
      </c>
      <c r="J113" s="42">
        <v>0</v>
      </c>
      <c r="K113" s="43">
        <f t="shared" si="20"/>
        <v>828607.84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145054.48000000001</v>
      </c>
      <c r="I114" s="42">
        <v>0</v>
      </c>
      <c r="J114" s="42">
        <v>0</v>
      </c>
      <c r="K114" s="43">
        <f t="shared" si="20"/>
        <v>145054.48000000001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276964.75</v>
      </c>
      <c r="I115" s="42">
        <v>0</v>
      </c>
      <c r="J115" s="42">
        <v>0</v>
      </c>
      <c r="K115" s="43">
        <f t="shared" si="20"/>
        <v>276964.75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407211.18</v>
      </c>
      <c r="J116" s="42">
        <v>0</v>
      </c>
      <c r="K116" s="43">
        <f t="shared" si="20"/>
        <v>407211.18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692054.01</v>
      </c>
      <c r="K117" s="46">
        <f t="shared" si="20"/>
        <v>692054.01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2013-12-13T16:15:18Z</dcterms:modified>
</cp:coreProperties>
</file>