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K58" s="1"/>
  <c r="G58"/>
  <c r="G57" s="1"/>
  <c r="G56" s="1"/>
  <c r="H58"/>
  <c r="H57" s="1"/>
  <c r="I58"/>
  <c r="I57" s="1"/>
  <c r="J58"/>
  <c r="J57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/>
  <c r="K94"/>
  <c r="K100"/>
  <c r="K101"/>
  <c r="K105"/>
  <c r="K106"/>
  <c r="K107"/>
  <c r="K108"/>
  <c r="K109"/>
  <c r="K110"/>
  <c r="K111"/>
  <c r="K112"/>
  <c r="K113"/>
  <c r="K114"/>
  <c r="K115"/>
  <c r="K116"/>
  <c r="K117"/>
  <c r="J56" l="1"/>
  <c r="I56"/>
  <c r="H56"/>
  <c r="E56"/>
  <c r="K64"/>
  <c r="J43"/>
  <c r="J92"/>
  <c r="J91" s="1"/>
  <c r="H43"/>
  <c r="H92"/>
  <c r="H91" s="1"/>
  <c r="F43"/>
  <c r="D43"/>
  <c r="D92"/>
  <c r="D91" s="1"/>
  <c r="D103" s="1"/>
  <c r="K103" s="1"/>
  <c r="K8"/>
  <c r="K7" s="1"/>
  <c r="B7"/>
  <c r="B45" s="1"/>
  <c r="B56"/>
  <c r="I92"/>
  <c r="I91" s="1"/>
  <c r="I43"/>
  <c r="G92"/>
  <c r="G91" s="1"/>
  <c r="G43"/>
  <c r="E92"/>
  <c r="E91" s="1"/>
  <c r="E104" s="1"/>
  <c r="K104" s="1"/>
  <c r="E43"/>
  <c r="C46"/>
  <c r="K46" s="1"/>
  <c r="C45"/>
  <c r="F57"/>
  <c r="F56" s="1"/>
  <c r="C44" l="1"/>
  <c r="K56"/>
  <c r="B44"/>
  <c r="K45"/>
  <c r="K57"/>
  <c r="F92"/>
  <c r="F91" s="1"/>
  <c r="B43" l="1"/>
  <c r="K44"/>
  <c r="B92"/>
  <c r="C92"/>
  <c r="C91" s="1"/>
  <c r="C102" s="1"/>
  <c r="K102" s="1"/>
  <c r="K99" s="1"/>
  <c r="C43"/>
  <c r="K92" l="1"/>
  <c r="B91"/>
  <c r="K91" s="1"/>
  <c r="K43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<sst xmlns="http://schemas.openxmlformats.org/spreadsheetml/2006/main" count="122" uniqueCount="122">
  <si>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</si>
  <si>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</si>
  <si>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</si>
  <si>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</si>
  <si>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</si>
  <si>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</si>
  <si>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</si>
  <si>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</si>
  <si>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</si>
  <si>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</si>
  <si>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</si>
  <si>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</si>
  <si>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</si>
  <si>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</si>
  <si>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</si>
  <si>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</si>
  <si>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</si>
  <si>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</si>
  <si>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</si>
  <si>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</si>
  <si>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</si>
  <si>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</si>
  <si>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</si>
  <si>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</si>
  <si>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</si>
  <si>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</si>
  <si>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</si>
  <si>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</si>
  <si>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</si>
  <si>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</si>
  <si>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</si>
  <si>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</si>
  <si>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</si>
  <si>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</si>
  <si>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</si>
  <si>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</si>
  <si>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</si>
  <si>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</si>
  <si>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</si>
  <si>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</si>
  <si>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</si>
  <si>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</si>
  <si>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</si>
  <si>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</si>
  <si>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</si>
  <si>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</si>
  <si>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</si>
  <si>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</si>
  <si>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</si>
  <si>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</si>
  <si>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</si>
  <si>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</si>
  <si>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</si>
  <si>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</si>
  <si>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</si>
  <si>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</si>
  <si>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</si>
  <si>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</si>
  <si>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</si>
  <si>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</si>
  <si>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</si>
  <si>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</si>
  <si>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</si>
  <si>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</si>
  <si>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</si>
  <si>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</si>
  <si>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</si>
  <si>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</si>
  <si>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</si>
  <si>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</si>
  <si>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</si>
  <si>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</si>
  <si>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</si>
  <si>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</si>
  <si>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</si>
  <si>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</si>
  <si>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</si>
  <si>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</si>
  <si>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</si>
  <si>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</si>
  <si>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</si>
  <si>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</si>
  <si>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</si>
  <si>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</si>
  <si>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</si>
  <si>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</si>
  <si>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</si>
  <si>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</si>
  <si>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</si>
  <si>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</si>
  <si>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</si>
  <si>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</si>
  <si>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</si>
  <si>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</si>
  <si>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</si>
  <si>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</si>
  <si>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</si>
  <si>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</si>
  <si>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</si>
  <si>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</si>
  <si>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</si>
  <si>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</si>
  <si>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</si>
  <si>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</si>
  <si>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</si>
  <si>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</si>
  <si>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</si>
  <si>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</si>
  <si>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</si>
  <si>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</si>
  <si>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</si>
  <si>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</si>
  <si>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</si>
  <si>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</si>
  <si>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</si>
  <si>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</si>
  <si>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</si>
  <si>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</si>
  <si>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</si>
  <si>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</si>
  <si>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</si>
  <si>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02/12/13 - VENCIMENTO 09/12/13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</si>
</sst>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606769</v>
      </c>
      <c r="C7" s="9">
        <f t="shared" si="0"/>
        <v>775215</v>
      </c>
      <c r="D7" s="9">
        <f t="shared" si="0"/>
        <v>782211</v>
      </c>
      <c r="E7" s="9">
        <f t="shared" si="0"/>
        <v>544256</v>
      </c>
      <c r="F7" s="9">
        <f t="shared" si="0"/>
        <v>793550</v>
      </c>
      <c r="G7" s="9">
        <f t="shared" si="0"/>
        <v>1213958</v>
      </c>
      <c r="H7" s="9">
        <f t="shared" si="0"/>
        <v>565347</v>
      </c>
      <c r="I7" s="9">
        <f t="shared" si="0"/>
        <v>125333</v>
      </c>
      <c r="J7" s="9">
        <f t="shared" si="0"/>
        <v>288186</v>
      </c>
      <c r="K7" s="9">
        <f t="shared" si="0"/>
        <v>5694825</v>
      </c>
      <c r="L7" s="55"/>
    </row>
    <row r="8" spans="1:13" ht="17.25" customHeight="1">
      <c r="A8" s="10" t="s">
        <v>31</v>
      </c>
      <c r="B8" s="11">
        <f>B9+B12</f>
        <v>359596</v>
      </c>
      <c r="C8" s="11">
        <f t="shared" ref="C8:J8" si="1">C9+C12</f>
        <v>471229</v>
      </c>
      <c r="D8" s="11">
        <f t="shared" si="1"/>
        <v>446082</v>
      </c>
      <c r="E8" s="11">
        <f t="shared" si="1"/>
        <v>319350</v>
      </c>
      <c r="F8" s="11">
        <f t="shared" si="1"/>
        <v>443869</v>
      </c>
      <c r="G8" s="11">
        <f t="shared" si="1"/>
        <v>660565</v>
      </c>
      <c r="H8" s="11">
        <f t="shared" si="1"/>
        <v>347670</v>
      </c>
      <c r="I8" s="11">
        <f t="shared" si="1"/>
        <v>67505</v>
      </c>
      <c r="J8" s="11">
        <f t="shared" si="1"/>
        <v>161075</v>
      </c>
      <c r="K8" s="11">
        <f>SUM(B8:J8)</f>
        <v>3276941</v>
      </c>
    </row>
    <row r="9" spans="1:13" ht="17.25" customHeight="1">
      <c r="A9" s="15" t="s">
        <v>17</v>
      </c>
      <c r="B9" s="13">
        <f>+B10+B11</f>
        <v>57007</v>
      </c>
      <c r="C9" s="13">
        <f t="shared" ref="C9:J9" si="2">+C10+C11</f>
        <v>77572</v>
      </c>
      <c r="D9" s="13">
        <f t="shared" si="2"/>
        <v>70008</v>
      </c>
      <c r="E9" s="13">
        <f t="shared" si="2"/>
        <v>49051</v>
      </c>
      <c r="F9" s="13">
        <f t="shared" si="2"/>
        <v>61642</v>
      </c>
      <c r="G9" s="13">
        <f t="shared" si="2"/>
        <v>73317</v>
      </c>
      <c r="H9" s="13">
        <f t="shared" si="2"/>
        <v>63871</v>
      </c>
      <c r="I9" s="13">
        <f t="shared" si="2"/>
        <v>12593</v>
      </c>
      <c r="J9" s="13">
        <f t="shared" si="2"/>
        <v>22280</v>
      </c>
      <c r="K9" s="11">
        <f>SUM(B9:J9)</f>
        <v>487341</v>
      </c>
    </row>
    <row r="10" spans="1:13" ht="17.25" customHeight="1">
      <c r="A10" s="31" t="s">
        <v>18</v>
      </c>
      <c r="B10" s="13">
        <v>57007</v>
      </c>
      <c r="C10" s="13">
        <v>77572</v>
      </c>
      <c r="D10" s="13">
        <v>70008</v>
      </c>
      <c r="E10" s="13">
        <v>49051</v>
      </c>
      <c r="F10" s="13">
        <v>61642</v>
      </c>
      <c r="G10" s="13">
        <v>73317</v>
      </c>
      <c r="H10" s="13">
        <v>63871</v>
      </c>
      <c r="I10" s="13">
        <v>12593</v>
      </c>
      <c r="J10" s="13">
        <v>22280</v>
      </c>
      <c r="K10" s="11">
        <f>SUM(B10:J10)</f>
        <v>487341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302589</v>
      </c>
      <c r="C12" s="17">
        <f t="shared" si="3"/>
        <v>393657</v>
      </c>
      <c r="D12" s="17">
        <f t="shared" si="3"/>
        <v>376074</v>
      </c>
      <c r="E12" s="17">
        <f t="shared" si="3"/>
        <v>270299</v>
      </c>
      <c r="F12" s="17">
        <f t="shared" si="3"/>
        <v>382227</v>
      </c>
      <c r="G12" s="17">
        <f t="shared" si="3"/>
        <v>587248</v>
      </c>
      <c r="H12" s="17">
        <f t="shared" si="3"/>
        <v>283799</v>
      </c>
      <c r="I12" s="17">
        <f t="shared" si="3"/>
        <v>54912</v>
      </c>
      <c r="J12" s="17">
        <f t="shared" si="3"/>
        <v>138795</v>
      </c>
      <c r="K12" s="11">
        <f t="shared" ref="K12:K23" si="4">SUM(B12:J12)</f>
        <v>2789600</v>
      </c>
    </row>
    <row r="13" spans="1:13" ht="17.25" customHeight="1">
      <c r="A13" s="14" t="s">
        <v>20</v>
      </c>
      <c r="B13" s="13">
        <v>127726</v>
      </c>
      <c r="C13" s="13">
        <v>178463</v>
      </c>
      <c r="D13" s="13">
        <v>178563</v>
      </c>
      <c r="E13" s="13">
        <v>125835</v>
      </c>
      <c r="F13" s="13">
        <v>174461</v>
      </c>
      <c r="G13" s="13">
        <v>261040</v>
      </c>
      <c r="H13" s="13">
        <v>120836</v>
      </c>
      <c r="I13" s="13">
        <v>27382</v>
      </c>
      <c r="J13" s="13">
        <v>65619</v>
      </c>
      <c r="K13" s="11">
        <f t="shared" si="4"/>
        <v>1259925</v>
      </c>
      <c r="L13" s="55"/>
      <c r="M13" s="56"/>
    </row>
    <row r="14" spans="1:13" ht="17.25" customHeight="1">
      <c r="A14" s="14" t="s">
        <v>21</v>
      </c>
      <c r="B14" s="13">
        <v>132850</v>
      </c>
      <c r="C14" s="13">
        <v>155504</v>
      </c>
      <c r="D14" s="13">
        <v>144364</v>
      </c>
      <c r="E14" s="13">
        <v>110076</v>
      </c>
      <c r="F14" s="13">
        <v>156831</v>
      </c>
      <c r="G14" s="13">
        <v>258796</v>
      </c>
      <c r="H14" s="13">
        <v>122980</v>
      </c>
      <c r="I14" s="13">
        <v>19233</v>
      </c>
      <c r="J14" s="13">
        <v>53997</v>
      </c>
      <c r="K14" s="11">
        <f t="shared" si="4"/>
        <v>1154631</v>
      </c>
      <c r="L14" s="55"/>
    </row>
    <row r="15" spans="1:13" ht="17.25" customHeight="1">
      <c r="A15" s="14" t="s">
        <v>22</v>
      </c>
      <c r="B15" s="13">
        <v>42013</v>
      </c>
      <c r="C15" s="13">
        <v>59690</v>
      </c>
      <c r="D15" s="13">
        <v>53147</v>
      </c>
      <c r="E15" s="13">
        <v>34388</v>
      </c>
      <c r="F15" s="13">
        <v>50935</v>
      </c>
      <c r="G15" s="13">
        <v>67412</v>
      </c>
      <c r="H15" s="13">
        <v>39983</v>
      </c>
      <c r="I15" s="13">
        <v>8297</v>
      </c>
      <c r="J15" s="13">
        <v>19179</v>
      </c>
      <c r="K15" s="11">
        <f t="shared" si="4"/>
        <v>375044</v>
      </c>
    </row>
    <row r="16" spans="1:13" ht="17.25" customHeight="1">
      <c r="A16" s="16" t="s">
        <v>23</v>
      </c>
      <c r="B16" s="11">
        <f>+B17+B18+B19</f>
        <v>204334</v>
      </c>
      <c r="C16" s="11">
        <f t="shared" ref="C16:J16" si="5">+C17+C18+C19</f>
        <v>237273</v>
      </c>
      <c r="D16" s="11">
        <f t="shared" si="5"/>
        <v>255640</v>
      </c>
      <c r="E16" s="11">
        <f t="shared" si="5"/>
        <v>175215</v>
      </c>
      <c r="F16" s="11">
        <f t="shared" si="5"/>
        <v>285531</v>
      </c>
      <c r="G16" s="11">
        <f t="shared" si="5"/>
        <v>485325</v>
      </c>
      <c r="H16" s="11">
        <f t="shared" si="5"/>
        <v>176392</v>
      </c>
      <c r="I16" s="11">
        <f t="shared" si="5"/>
        <v>42442</v>
      </c>
      <c r="J16" s="11">
        <f t="shared" si="5"/>
        <v>93160</v>
      </c>
      <c r="K16" s="11">
        <f t="shared" si="4"/>
        <v>1955312</v>
      </c>
    </row>
    <row r="17" spans="1:12" ht="17.25" customHeight="1">
      <c r="A17" s="12" t="s">
        <v>24</v>
      </c>
      <c r="B17" s="13">
        <v>98779</v>
      </c>
      <c r="C17" s="13">
        <v>127221</v>
      </c>
      <c r="D17" s="13">
        <v>140101</v>
      </c>
      <c r="E17" s="13">
        <v>94515</v>
      </c>
      <c r="F17" s="13">
        <v>151017</v>
      </c>
      <c r="G17" s="13">
        <v>245357</v>
      </c>
      <c r="H17" s="13">
        <v>93131</v>
      </c>
      <c r="I17" s="13">
        <v>24208</v>
      </c>
      <c r="J17" s="13">
        <v>49054</v>
      </c>
      <c r="K17" s="11">
        <f t="shared" si="4"/>
        <v>1023383</v>
      </c>
      <c r="L17" s="55"/>
    </row>
    <row r="18" spans="1:12" ht="17.25" customHeight="1">
      <c r="A18" s="12" t="s">
        <v>25</v>
      </c>
      <c r="B18" s="13">
        <v>80366</v>
      </c>
      <c r="C18" s="13">
        <v>79451</v>
      </c>
      <c r="D18" s="13">
        <v>84393</v>
      </c>
      <c r="E18" s="13">
        <v>62155</v>
      </c>
      <c r="F18" s="13">
        <v>102394</v>
      </c>
      <c r="G18" s="13">
        <v>191785</v>
      </c>
      <c r="H18" s="13">
        <v>63353</v>
      </c>
      <c r="I18" s="13">
        <v>13032</v>
      </c>
      <c r="J18" s="13">
        <v>31940</v>
      </c>
      <c r="K18" s="11">
        <f t="shared" si="4"/>
        <v>708869</v>
      </c>
      <c r="L18" s="55"/>
    </row>
    <row r="19" spans="1:12" ht="17.25" customHeight="1">
      <c r="A19" s="12" t="s">
        <v>26</v>
      </c>
      <c r="B19" s="13">
        <v>25189</v>
      </c>
      <c r="C19" s="13">
        <v>30601</v>
      </c>
      <c r="D19" s="13">
        <v>31146</v>
      </c>
      <c r="E19" s="13">
        <v>18545</v>
      </c>
      <c r="F19" s="13">
        <v>32120</v>
      </c>
      <c r="G19" s="13">
        <v>48183</v>
      </c>
      <c r="H19" s="13">
        <v>19908</v>
      </c>
      <c r="I19" s="13">
        <v>5202</v>
      </c>
      <c r="J19" s="13">
        <v>12166</v>
      </c>
      <c r="K19" s="11">
        <f t="shared" si="4"/>
        <v>223060</v>
      </c>
    </row>
    <row r="20" spans="1:12" ht="17.25" customHeight="1">
      <c r="A20" s="16" t="s">
        <v>27</v>
      </c>
      <c r="B20" s="13">
        <v>42839</v>
      </c>
      <c r="C20" s="13">
        <v>66713</v>
      </c>
      <c r="D20" s="13">
        <v>80489</v>
      </c>
      <c r="E20" s="13">
        <v>49691</v>
      </c>
      <c r="F20" s="13">
        <v>64150</v>
      </c>
      <c r="G20" s="13">
        <v>68068</v>
      </c>
      <c r="H20" s="13">
        <v>33987</v>
      </c>
      <c r="I20" s="13">
        <v>15386</v>
      </c>
      <c r="J20" s="13">
        <v>33951</v>
      </c>
      <c r="K20" s="11">
        <f t="shared" si="4"/>
        <v>455274</v>
      </c>
    </row>
    <row r="21" spans="1:12" ht="17.25" customHeight="1">
      <c r="A21" s="12" t="s">
        <v>28</v>
      </c>
      <c r="B21" s="13">
        <v>27417</v>
      </c>
      <c r="C21" s="13">
        <v>42696</v>
      </c>
      <c r="D21" s="13">
        <v>51513</v>
      </c>
      <c r="E21" s="13">
        <v>31802</v>
      </c>
      <c r="F21" s="13">
        <v>41056</v>
      </c>
      <c r="G21" s="13">
        <v>43564</v>
      </c>
      <c r="H21" s="13">
        <v>21752</v>
      </c>
      <c r="I21" s="13">
        <v>9847</v>
      </c>
      <c r="J21" s="13">
        <v>21729</v>
      </c>
      <c r="K21" s="11">
        <f t="shared" si="4"/>
        <v>291376</v>
      </c>
      <c r="L21" s="55"/>
    </row>
    <row r="22" spans="1:12" ht="17.25" customHeight="1">
      <c r="A22" s="12" t="s">
        <v>29</v>
      </c>
      <c r="B22" s="13">
        <v>15422</v>
      </c>
      <c r="C22" s="13">
        <v>24017</v>
      </c>
      <c r="D22" s="13">
        <v>28976</v>
      </c>
      <c r="E22" s="13">
        <v>17889</v>
      </c>
      <c r="F22" s="13">
        <v>23094</v>
      </c>
      <c r="G22" s="13">
        <v>24504</v>
      </c>
      <c r="H22" s="13">
        <v>12235</v>
      </c>
      <c r="I22" s="13">
        <v>5539</v>
      </c>
      <c r="J22" s="13">
        <v>12222</v>
      </c>
      <c r="K22" s="11">
        <f t="shared" si="4"/>
        <v>163898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7298</v>
      </c>
      <c r="I23" s="11">
        <v>0</v>
      </c>
      <c r="J23" s="11">
        <v>0</v>
      </c>
      <c r="K23" s="11">
        <f t="shared" si="4"/>
        <v>7298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9620.3700000000008</v>
      </c>
      <c r="I31" s="20">
        <v>0</v>
      </c>
      <c r="J31" s="20">
        <v>0</v>
      </c>
      <c r="K31" s="24">
        <f>SUM(B31:J31)</f>
        <v>9620.3700000000008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1392742.6099999999</v>
      </c>
      <c r="C43" s="23">
        <f t="shared" ref="C43:H43" si="8">+C44+C52</f>
        <v>2027957.39</v>
      </c>
      <c r="D43" s="23">
        <f t="shared" si="8"/>
        <v>2153801.73</v>
      </c>
      <c r="E43" s="23">
        <f t="shared" si="8"/>
        <v>1291209.2</v>
      </c>
      <c r="F43" s="23">
        <f t="shared" si="8"/>
        <v>1928499.65</v>
      </c>
      <c r="G43" s="23">
        <f t="shared" si="8"/>
        <v>2539269.7400000002</v>
      </c>
      <c r="H43" s="23">
        <f t="shared" si="8"/>
        <v>1302711.8600000001</v>
      </c>
      <c r="I43" s="23">
        <f>+I44+I52</f>
        <v>495065.35</v>
      </c>
      <c r="J43" s="23">
        <f>+J44+J52</f>
        <v>731923.29</v>
      </c>
      <c r="K43" s="23">
        <f>SUM(B43:J43)</f>
        <v>13863180.82</v>
      </c>
    </row>
    <row r="44" spans="1:11" ht="17.25" customHeight="1">
      <c r="A44" s="16" t="s">
        <v>49</v>
      </c>
      <c r="B44" s="24">
        <f>SUM(B45:B51)</f>
        <v>1377911.72</v>
      </c>
      <c r="C44" s="24">
        <f t="shared" ref="C44:H44" si="9">SUM(C45:C51)</f>
        <v>2007918.72</v>
      </c>
      <c r="D44" s="24">
        <f t="shared" si="9"/>
        <v>2133480.5</v>
      </c>
      <c r="E44" s="24">
        <f t="shared" si="9"/>
        <v>1272307.25</v>
      </c>
      <c r="F44" s="24">
        <f t="shared" si="9"/>
        <v>1910550.98</v>
      </c>
      <c r="G44" s="24">
        <f t="shared" si="9"/>
        <v>2514228.41</v>
      </c>
      <c r="H44" s="24">
        <f t="shared" si="9"/>
        <v>1289452.9100000001</v>
      </c>
      <c r="I44" s="24">
        <f>SUM(I45:I51)</f>
        <v>495065.35</v>
      </c>
      <c r="J44" s="24">
        <f>SUM(J45:J51)</f>
        <v>720320.91</v>
      </c>
      <c r="K44" s="24">
        <f t="shared" ref="K44:K52" si="10">SUM(B44:J44)</f>
        <v>13721236.75</v>
      </c>
    </row>
    <row r="45" spans="1:11" ht="17.25" customHeight="1">
      <c r="A45" s="36" t="s">
        <v>50</v>
      </c>
      <c r="B45" s="24">
        <f t="shared" ref="B45:H45" si="11">ROUND(B26*B7,2)</f>
        <v>1377911.72</v>
      </c>
      <c r="C45" s="24">
        <f t="shared" si="11"/>
        <v>2003465.65</v>
      </c>
      <c r="D45" s="24">
        <f t="shared" si="11"/>
        <v>2133480.5</v>
      </c>
      <c r="E45" s="24">
        <f t="shared" si="11"/>
        <v>1272307.25</v>
      </c>
      <c r="F45" s="24">
        <f t="shared" si="11"/>
        <v>1910550.98</v>
      </c>
      <c r="G45" s="24">
        <f t="shared" si="11"/>
        <v>2514228.41</v>
      </c>
      <c r="H45" s="24">
        <f t="shared" si="11"/>
        <v>1279832.54</v>
      </c>
      <c r="I45" s="24">
        <f>ROUND(I26*I7,2)</f>
        <v>495065.35</v>
      </c>
      <c r="J45" s="24">
        <f>ROUND(J26*J7,2)</f>
        <v>720320.91</v>
      </c>
      <c r="K45" s="24">
        <f t="shared" si="10"/>
        <v>13707163.310000001</v>
      </c>
    </row>
    <row r="46" spans="1:11" ht="17.25" customHeight="1">
      <c r="A46" s="36" t="s">
        <v>51</v>
      </c>
      <c r="B46" s="20">
        <v>0</v>
      </c>
      <c r="C46" s="24">
        <f>ROUND(C27*C7,2)</f>
        <v>4453.07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4453.07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9620.3700000000008</v>
      </c>
      <c r="I49" s="33">
        <f>+I31</f>
        <v>0</v>
      </c>
      <c r="J49" s="33">
        <f>+J31</f>
        <v>0</v>
      </c>
      <c r="K49" s="24">
        <f t="shared" si="10"/>
        <v>9620.3700000000008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13258.95</v>
      </c>
      <c r="I52" s="20">
        <v>0</v>
      </c>
      <c r="J52" s="38">
        <v>11602.38</v>
      </c>
      <c r="K52" s="38">
        <f t="shared" si="10"/>
        <v>141944.06999999998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-282081.07</v>
      </c>
      <c r="C56" s="37">
        <f t="shared" si="12"/>
        <v>-258534.12000000002</v>
      </c>
      <c r="D56" s="37">
        <f t="shared" si="12"/>
        <v>-258251.82</v>
      </c>
      <c r="E56" s="37">
        <f t="shared" si="12"/>
        <v>-275256.83</v>
      </c>
      <c r="F56" s="37">
        <f t="shared" si="12"/>
        <v>-293605.59000000003</v>
      </c>
      <c r="G56" s="37">
        <f t="shared" si="12"/>
        <v>-311211.20999999996</v>
      </c>
      <c r="H56" s="37">
        <f t="shared" si="12"/>
        <v>-205535.47</v>
      </c>
      <c r="I56" s="37">
        <f t="shared" si="12"/>
        <v>205536.78</v>
      </c>
      <c r="J56" s="37">
        <f t="shared" si="12"/>
        <v>473069.80000000005</v>
      </c>
      <c r="K56" s="37">
        <f>SUM(B56:J56)</f>
        <v>-1205869.53</v>
      </c>
    </row>
    <row r="57" spans="1:11" ht="18.75" customHeight="1">
      <c r="A57" s="16" t="s">
        <v>84</v>
      </c>
      <c r="B57" s="37">
        <f t="shared" ref="B57:J57" si="13">B58+B59+B60+B61+B62+B63</f>
        <v>-267972.01</v>
      </c>
      <c r="C57" s="37">
        <f t="shared" si="13"/>
        <v>-237849.39</v>
      </c>
      <c r="D57" s="37">
        <f t="shared" si="13"/>
        <v>-237798.18</v>
      </c>
      <c r="E57" s="37">
        <f t="shared" si="13"/>
        <v>-260195.53</v>
      </c>
      <c r="F57" s="37">
        <f t="shared" si="13"/>
        <v>-274565.96000000002</v>
      </c>
      <c r="G57" s="37">
        <f t="shared" si="13"/>
        <v>-282754.18</v>
      </c>
      <c r="H57" s="37">
        <f t="shared" si="13"/>
        <v>-191613</v>
      </c>
      <c r="I57" s="37">
        <f t="shared" si="13"/>
        <v>-37779</v>
      </c>
      <c r="J57" s="37">
        <f t="shared" si="13"/>
        <v>-66840</v>
      </c>
      <c r="K57" s="37">
        <f t="shared" ref="K57:K90" si="14">SUM(B57:J57)</f>
        <v>-1857367.25</v>
      </c>
    </row>
    <row r="58" spans="1:11" ht="18.75" customHeight="1">
      <c r="A58" s="12" t="s">
        <v>85</v>
      </c>
      <c r="B58" s="37">
        <f>-ROUND(B9*$D$3,2)</f>
        <v>-171021</v>
      </c>
      <c r="C58" s="37">
        <f t="shared" ref="C58:J58" si="15">-ROUND(C9*$D$3,2)</f>
        <v>-232716</v>
      </c>
      <c r="D58" s="37">
        <f t="shared" si="15"/>
        <v>-210024</v>
      </c>
      <c r="E58" s="37">
        <f t="shared" si="15"/>
        <v>-147153</v>
      </c>
      <c r="F58" s="37">
        <f t="shared" si="15"/>
        <v>-184926</v>
      </c>
      <c r="G58" s="37">
        <f t="shared" si="15"/>
        <v>-219951</v>
      </c>
      <c r="H58" s="37">
        <f t="shared" si="15"/>
        <v>-191613</v>
      </c>
      <c r="I58" s="37">
        <f t="shared" si="15"/>
        <v>-37779</v>
      </c>
      <c r="J58" s="37">
        <f t="shared" si="15"/>
        <v>-66840</v>
      </c>
      <c r="K58" s="37">
        <f t="shared" si="14"/>
        <v>-1462023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-96951.01</v>
      </c>
      <c r="C62" s="49">
        <v>-5133.3900000000003</v>
      </c>
      <c r="D62" s="49">
        <v>-27774.18</v>
      </c>
      <c r="E62" s="49">
        <v>-113042.53</v>
      </c>
      <c r="F62" s="49">
        <v>-89639.96</v>
      </c>
      <c r="G62" s="49">
        <v>-62803.18</v>
      </c>
      <c r="H62" s="20">
        <v>0</v>
      </c>
      <c r="I62" s="20">
        <v>0</v>
      </c>
      <c r="J62" s="20">
        <v>0</v>
      </c>
      <c r="K62" s="37">
        <f t="shared" si="14"/>
        <v>-395344.25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>SUM(B65:B87)</f>
        <v>-14109.06</v>
      </c>
      <c r="C64" s="49">
        <f t="shared" ref="C64:J64" si="16">SUM(C65:C87)</f>
        <v>-20684.73</v>
      </c>
      <c r="D64" s="49">
        <f t="shared" si="16"/>
        <v>-20453.64</v>
      </c>
      <c r="E64" s="49">
        <f t="shared" si="16"/>
        <v>-15061.3</v>
      </c>
      <c r="F64" s="49">
        <f t="shared" si="16"/>
        <v>-19039.63</v>
      </c>
      <c r="G64" s="49">
        <f t="shared" si="16"/>
        <v>-28457.03</v>
      </c>
      <c r="H64" s="49">
        <f t="shared" si="16"/>
        <v>-13922.47</v>
      </c>
      <c r="I64" s="49">
        <f t="shared" si="16"/>
        <v>243315.78</v>
      </c>
      <c r="J64" s="49">
        <f t="shared" si="16"/>
        <v>539909.80000000005</v>
      </c>
      <c r="K64" s="37">
        <f t="shared" si="14"/>
        <v>651497.72000000009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290000</v>
      </c>
      <c r="J77" s="37">
        <v>550000</v>
      </c>
      <c r="K77" s="37">
        <f t="shared" si="14"/>
        <v>840000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1110661.5399999998</v>
      </c>
      <c r="C91" s="25">
        <f t="shared" si="17"/>
        <v>1769423.27</v>
      </c>
      <c r="D91" s="25">
        <f t="shared" si="17"/>
        <v>1895549.9100000001</v>
      </c>
      <c r="E91" s="25">
        <f t="shared" si="17"/>
        <v>1015952.3699999999</v>
      </c>
      <c r="F91" s="25">
        <f t="shared" si="17"/>
        <v>1634894.06</v>
      </c>
      <c r="G91" s="25">
        <f t="shared" si="17"/>
        <v>2228058.5300000003</v>
      </c>
      <c r="H91" s="25">
        <f t="shared" si="17"/>
        <v>1097176.3900000001</v>
      </c>
      <c r="I91" s="25">
        <f>+I92+I93</f>
        <v>700602.13</v>
      </c>
      <c r="J91" s="25">
        <f>+J92+J93</f>
        <v>1204993.0899999999</v>
      </c>
      <c r="K91" s="50">
        <f>SUM(B91:J91)</f>
        <v>12657311.290000001</v>
      </c>
      <c r="L91" s="57"/>
    </row>
    <row r="92" spans="1:12" ht="18.75" customHeight="1">
      <c r="A92" s="16" t="s">
        <v>92</v>
      </c>
      <c r="B92" s="25">
        <f t="shared" ref="B92:H92" si="18">+B44+B57+B64+B88</f>
        <v>1095830.6499999999</v>
      </c>
      <c r="C92" s="25">
        <f t="shared" si="18"/>
        <v>1749384.6</v>
      </c>
      <c r="D92" s="25">
        <f t="shared" si="18"/>
        <v>1875228.6800000002</v>
      </c>
      <c r="E92" s="25">
        <f t="shared" si="18"/>
        <v>997050.41999999993</v>
      </c>
      <c r="F92" s="25">
        <f t="shared" si="18"/>
        <v>1616945.3900000001</v>
      </c>
      <c r="G92" s="25">
        <f t="shared" si="18"/>
        <v>2203017.2000000002</v>
      </c>
      <c r="H92" s="25">
        <f t="shared" si="18"/>
        <v>1083917.4400000002</v>
      </c>
      <c r="I92" s="25">
        <f>+I44+I57+I64+I88</f>
        <v>700602.13</v>
      </c>
      <c r="J92" s="25">
        <f>+J44+J57+J64+J88</f>
        <v>1193390.71</v>
      </c>
      <c r="K92" s="50">
        <f>SUM(B92:J92)</f>
        <v>12515367.220000003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14830.89</v>
      </c>
      <c r="C93" s="25">
        <f t="shared" si="19"/>
        <v>20038.669999999998</v>
      </c>
      <c r="D93" s="25">
        <f t="shared" si="19"/>
        <v>20321.23</v>
      </c>
      <c r="E93" s="25">
        <f t="shared" si="19"/>
        <v>18901.95</v>
      </c>
      <c r="F93" s="25">
        <f t="shared" si="19"/>
        <v>17948.669999999998</v>
      </c>
      <c r="G93" s="25">
        <f t="shared" si="19"/>
        <v>25041.33</v>
      </c>
      <c r="H93" s="25">
        <f t="shared" si="19"/>
        <v>13258.95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141944.06999999998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12657311.290000001</v>
      </c>
    </row>
    <row r="100" spans="1:11" ht="18.75" customHeight="1">
      <c r="A100" s="27" t="s">
        <v>80</v>
      </c>
      <c r="B100" s="28">
        <v>154411.29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154411.29</v>
      </c>
    </row>
    <row r="101" spans="1:11" ht="18.75" customHeight="1">
      <c r="A101" s="27" t="s">
        <v>81</v>
      </c>
      <c r="B101" s="28">
        <v>956250.25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956250.25</v>
      </c>
    </row>
    <row r="102" spans="1:11" ht="18.75" customHeight="1">
      <c r="A102" s="27" t="s">
        <v>82</v>
      </c>
      <c r="B102" s="42">
        <v>0</v>
      </c>
      <c r="C102" s="28">
        <f>+C91</f>
        <v>1769423.27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1769423.27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1895549.9100000001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1895549.9100000001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1015952.3699999999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1015952.3699999999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202879.58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202879.58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282378.51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282378.51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424801.12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424801.12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724834.86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724834.86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664604.72</v>
      </c>
      <c r="H109" s="42">
        <v>0</v>
      </c>
      <c r="I109" s="42">
        <v>0</v>
      </c>
      <c r="J109" s="42">
        <v>0</v>
      </c>
      <c r="K109" s="43">
        <f t="shared" si="20"/>
        <v>664604.72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51868.85</v>
      </c>
      <c r="H110" s="42">
        <v>0</v>
      </c>
      <c r="I110" s="42">
        <v>0</v>
      </c>
      <c r="J110" s="42">
        <v>0</v>
      </c>
      <c r="K110" s="43">
        <f t="shared" si="20"/>
        <v>51868.85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361892.15</v>
      </c>
      <c r="H111" s="42">
        <v>0</v>
      </c>
      <c r="I111" s="42">
        <v>0</v>
      </c>
      <c r="J111" s="42">
        <v>0</v>
      </c>
      <c r="K111" s="43">
        <f t="shared" si="20"/>
        <v>361892.15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318705.82</v>
      </c>
      <c r="H112" s="42">
        <v>0</v>
      </c>
      <c r="I112" s="42">
        <v>0</v>
      </c>
      <c r="J112" s="42">
        <v>0</v>
      </c>
      <c r="K112" s="43">
        <f t="shared" si="20"/>
        <v>318705.82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830986.99</v>
      </c>
      <c r="H113" s="42">
        <v>0</v>
      </c>
      <c r="I113" s="42">
        <v>0</v>
      </c>
      <c r="J113" s="42">
        <v>0</v>
      </c>
      <c r="K113" s="43">
        <f t="shared" si="20"/>
        <v>830986.99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399125.59</v>
      </c>
      <c r="I114" s="42">
        <v>0</v>
      </c>
      <c r="J114" s="42">
        <v>0</v>
      </c>
      <c r="K114" s="43">
        <f t="shared" si="20"/>
        <v>399125.59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698050.79</v>
      </c>
      <c r="I115" s="42">
        <v>0</v>
      </c>
      <c r="J115" s="42">
        <v>0</v>
      </c>
      <c r="K115" s="43">
        <f t="shared" si="20"/>
        <v>698050.79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700602.13</v>
      </c>
      <c r="J116" s="42">
        <v>0</v>
      </c>
      <c r="K116" s="43">
        <f t="shared" si="20"/>
        <v>700602.13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1204993.0900000001</v>
      </c>
      <c r="K117" s="46">
        <f t="shared" si="20"/>
        <v>1204993.0900000001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2013-12-06T19:44:08Z</dcterms:modified>
</cp:coreProperties>
</file>