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J58"/>
  <c r="J57" s="1"/>
  <c r="K59"/>
  <c r="C64"/>
  <c r="D64"/>
  <c r="E64"/>
  <c r="F64"/>
  <c r="G64"/>
  <c r="H64"/>
  <c r="I64"/>
  <c r="J64"/>
  <c r="K64" s="1"/>
  <c r="K65"/>
  <c r="K66"/>
  <c r="K67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3" s="1"/>
  <c r="K94"/>
  <c r="K100"/>
  <c r="K101"/>
  <c r="K105"/>
  <c r="K106"/>
  <c r="K107"/>
  <c r="K108"/>
  <c r="K109"/>
  <c r="K110"/>
  <c r="K111"/>
  <c r="K112"/>
  <c r="K113"/>
  <c r="K114"/>
  <c r="K115"/>
  <c r="K116"/>
  <c r="K117"/>
  <c r="I56" l="1"/>
  <c r="G56"/>
  <c r="E56"/>
  <c r="C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J56"/>
  <c r="K58"/>
  <c r="F56"/>
  <c r="D56"/>
  <c r="I8"/>
  <c r="I7" s="1"/>
  <c r="I45" s="1"/>
  <c r="I44" s="1"/>
  <c r="G8"/>
  <c r="G7" s="1"/>
  <c r="G45" s="1"/>
  <c r="G44" s="1"/>
  <c r="E8"/>
  <c r="E7" s="1"/>
  <c r="E45" s="1"/>
  <c r="E44" s="1"/>
  <c r="C8"/>
  <c r="C7" s="1"/>
  <c r="J43"/>
  <c r="J92"/>
  <c r="J91" s="1"/>
  <c r="H43"/>
  <c r="F43"/>
  <c r="F92"/>
  <c r="F91" s="1"/>
  <c r="D43"/>
  <c r="D92"/>
  <c r="D91" s="1"/>
  <c r="D103" s="1"/>
  <c r="K103" s="1"/>
  <c r="K8"/>
  <c r="K7" s="1"/>
  <c r="B7"/>
  <c r="B45" s="1"/>
  <c r="B56"/>
  <c r="I92"/>
  <c r="I91" s="1"/>
  <c r="I43"/>
  <c r="G92"/>
  <c r="G91" s="1"/>
  <c r="G43"/>
  <c r="E92"/>
  <c r="E91" s="1"/>
  <c r="E104" s="1"/>
  <c r="K104" s="1"/>
  <c r="E43"/>
  <c r="C46"/>
  <c r="K46" s="1"/>
  <c r="C45"/>
  <c r="H57"/>
  <c r="H56" s="1"/>
  <c r="C44" l="1"/>
  <c r="C43" s="1"/>
  <c r="K57"/>
  <c r="C92"/>
  <c r="C91" s="1"/>
  <c r="C102" s="1"/>
  <c r="K102" s="1"/>
  <c r="K99" s="1"/>
  <c r="B44"/>
  <c r="K45"/>
  <c r="K56"/>
  <c r="H92"/>
  <c r="H91" s="1"/>
  <c r="B43" l="1"/>
  <c r="K43" s="1"/>
  <c r="K44"/>
  <c r="B92"/>
  <c r="K92" l="1"/>
  <c r="B91"/>
  <c r="K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<sst xmlns="http://schemas.openxmlformats.org/spreadsheetml/2006/main" count="122" uniqueCount="122">
  <si>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</si>
  <si>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</si>
  <si>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</si>
  <si>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</si>
  <si>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</si>
  <si>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</si>
  <si>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</si>
  <si>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</si>
  <si>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</si>
  <si>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</si>
  <si>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</si>
  <si>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</si>
  <si>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</si>
  <si>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</si>
  <si>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</si>
  <si>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</si>
  <si>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</si>
  <si>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</si>
  <si>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</si>
  <si>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</si>
  <si>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</si>
  <si>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</si>
  <si>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</si>
  <si>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</si>
  <si>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</si>
  <si>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</si>
  <si>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</si>
  <si>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</si>
  <si>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</si>
  <si>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</si>
  <si>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</si>
  <si>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</si>
  <si>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</si>
  <si>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</si>
  <si>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</si>
  <si>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</si>
  <si>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</si>
  <si>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</si>
  <si>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</si>
  <si>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</si>
  <si>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</si>
  <si>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</si>
  <si>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</si>
  <si>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</si>
  <si>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</si>
  <si>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</si>
  <si>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</si>
  <si>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</si>
  <si>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</si>
  <si>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</si>
  <si>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</si>
  <si>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</si>
  <si>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</si>
  <si>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</si>
  <si>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</si>
  <si>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</si>
  <si>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</si>
  <si>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</si>
  <si>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</si>
  <si>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</si>
  <si>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</si>
  <si>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</si>
  <si>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</si>
  <si>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</si>
  <si>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</si>
  <si>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</si>
  <si>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</si>
  <si>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</si>
  <si>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</si>
  <si>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</si>
  <si>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</si>
  <si>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</si>
  <si>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</si>
  <si>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</si>
  <si>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</si>
  <si>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</si>
  <si>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</si>
  <si>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</si>
  <si>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</si>
  <si>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</si>
  <si>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</si>
  <si>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</si>
  <si>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</si>
  <si>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</si>
  <si>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</si>
  <si>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</si>
  <si>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</si>
  <si>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</si>
  <si>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</si>
  <si>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</si>
  <si>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</si>
  <si>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</si>
  <si>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</si>
  <si>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</si>
  <si>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</si>
  <si>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</si>
  <si>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</si>
  <si>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</si>
  <si>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</si>
  <si>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</si>
  <si>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</si>
  <si>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</si>
  <si>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</si>
  <si>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</si>
  <si>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</si>
  <si>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</si>
  <si>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</si>
  <si>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</si>
  <si>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</si>
  <si>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</si>
  <si>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</si>
  <si>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</si>
  <si>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</si>
  <si>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</si>
  <si>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</si>
  <si>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</si>
  <si>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</si>
  <si>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</si>
  <si>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</si>
  <si>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</si>
  <si>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</si>
  <si>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01/12/13 - VENCIMENTO 06/12/13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</si>
</sst>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199287</v>
      </c>
      <c r="C7" s="9">
        <f t="shared" si="0"/>
        <v>264769</v>
      </c>
      <c r="D7" s="9">
        <f t="shared" si="0"/>
        <v>271840</v>
      </c>
      <c r="E7" s="9">
        <f t="shared" si="0"/>
        <v>159252</v>
      </c>
      <c r="F7" s="9">
        <f t="shared" si="0"/>
        <v>276044</v>
      </c>
      <c r="G7" s="9">
        <f t="shared" si="0"/>
        <v>406837</v>
      </c>
      <c r="H7" s="9">
        <f t="shared" si="0"/>
        <v>149704</v>
      </c>
      <c r="I7" s="9">
        <f t="shared" si="0"/>
        <v>31337</v>
      </c>
      <c r="J7" s="9">
        <f t="shared" si="0"/>
        <v>108060</v>
      </c>
      <c r="K7" s="9">
        <f t="shared" si="0"/>
        <v>1867130</v>
      </c>
      <c r="L7" s="55"/>
    </row>
    <row r="8" spans="1:13" ht="17.25" customHeight="1">
      <c r="A8" s="10" t="s">
        <v>31</v>
      </c>
      <c r="B8" s="11">
        <f>B9+B12</f>
        <v>115474</v>
      </c>
      <c r="C8" s="11">
        <f t="shared" ref="C8:J8" si="1">C9+C12</f>
        <v>160229</v>
      </c>
      <c r="D8" s="11">
        <f t="shared" si="1"/>
        <v>155951</v>
      </c>
      <c r="E8" s="11">
        <f t="shared" si="1"/>
        <v>94118</v>
      </c>
      <c r="F8" s="11">
        <f t="shared" si="1"/>
        <v>147385</v>
      </c>
      <c r="G8" s="11">
        <f t="shared" si="1"/>
        <v>214594</v>
      </c>
      <c r="H8" s="11">
        <f t="shared" si="1"/>
        <v>92392</v>
      </c>
      <c r="I8" s="11">
        <f t="shared" si="1"/>
        <v>16960</v>
      </c>
      <c r="J8" s="11">
        <f t="shared" si="1"/>
        <v>61214</v>
      </c>
      <c r="K8" s="11">
        <f>SUM(B8:J8)</f>
        <v>1058317</v>
      </c>
    </row>
    <row r="9" spans="1:13" ht="17.25" customHeight="1">
      <c r="A9" s="15" t="s">
        <v>17</v>
      </c>
      <c r="B9" s="13">
        <f>+B10+B11</f>
        <v>26237</v>
      </c>
      <c r="C9" s="13">
        <f t="shared" ref="C9:J9" si="2">+C10+C11</f>
        <v>38501</v>
      </c>
      <c r="D9" s="13">
        <f t="shared" si="2"/>
        <v>36954</v>
      </c>
      <c r="E9" s="13">
        <f t="shared" si="2"/>
        <v>21625</v>
      </c>
      <c r="F9" s="13">
        <f t="shared" si="2"/>
        <v>28262</v>
      </c>
      <c r="G9" s="13">
        <f t="shared" si="2"/>
        <v>31827</v>
      </c>
      <c r="H9" s="13">
        <f t="shared" si="2"/>
        <v>22128</v>
      </c>
      <c r="I9" s="13">
        <f t="shared" si="2"/>
        <v>4705</v>
      </c>
      <c r="J9" s="13">
        <f t="shared" si="2"/>
        <v>12948</v>
      </c>
      <c r="K9" s="11">
        <f>SUM(B9:J9)</f>
        <v>223187</v>
      </c>
    </row>
    <row r="10" spans="1:13" ht="17.25" customHeight="1">
      <c r="A10" s="31" t="s">
        <v>18</v>
      </c>
      <c r="B10" s="13">
        <v>26237</v>
      </c>
      <c r="C10" s="13">
        <v>38501</v>
      </c>
      <c r="D10" s="13">
        <v>36954</v>
      </c>
      <c r="E10" s="13">
        <v>21625</v>
      </c>
      <c r="F10" s="13">
        <v>28262</v>
      </c>
      <c r="G10" s="13">
        <v>31827</v>
      </c>
      <c r="H10" s="13">
        <v>22128</v>
      </c>
      <c r="I10" s="13">
        <v>4705</v>
      </c>
      <c r="J10" s="13">
        <v>12948</v>
      </c>
      <c r="K10" s="11">
        <f>SUM(B10:J10)</f>
        <v>223187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89237</v>
      </c>
      <c r="C12" s="17">
        <f t="shared" si="3"/>
        <v>121728</v>
      </c>
      <c r="D12" s="17">
        <f t="shared" si="3"/>
        <v>118997</v>
      </c>
      <c r="E12" s="17">
        <f t="shared" si="3"/>
        <v>72493</v>
      </c>
      <c r="F12" s="17">
        <f t="shared" si="3"/>
        <v>119123</v>
      </c>
      <c r="G12" s="17">
        <f t="shared" si="3"/>
        <v>182767</v>
      </c>
      <c r="H12" s="17">
        <f t="shared" si="3"/>
        <v>70264</v>
      </c>
      <c r="I12" s="17">
        <f t="shared" si="3"/>
        <v>12255</v>
      </c>
      <c r="J12" s="17">
        <f t="shared" si="3"/>
        <v>48266</v>
      </c>
      <c r="K12" s="11">
        <f t="shared" ref="K12:K23" si="4">SUM(B12:J12)</f>
        <v>835130</v>
      </c>
    </row>
    <row r="13" spans="1:13" ht="17.25" customHeight="1">
      <c r="A13" s="14" t="s">
        <v>20</v>
      </c>
      <c r="B13" s="13">
        <v>38821</v>
      </c>
      <c r="C13" s="13">
        <v>57400</v>
      </c>
      <c r="D13" s="13">
        <v>57161</v>
      </c>
      <c r="E13" s="13">
        <v>35007</v>
      </c>
      <c r="F13" s="13">
        <v>53476</v>
      </c>
      <c r="G13" s="13">
        <v>78467</v>
      </c>
      <c r="H13" s="13">
        <v>29617</v>
      </c>
      <c r="I13" s="13">
        <v>6299</v>
      </c>
      <c r="J13" s="13">
        <v>23097</v>
      </c>
      <c r="K13" s="11">
        <f t="shared" si="4"/>
        <v>379345</v>
      </c>
      <c r="L13" s="55"/>
      <c r="M13" s="56"/>
    </row>
    <row r="14" spans="1:13" ht="17.25" customHeight="1">
      <c r="A14" s="14" t="s">
        <v>21</v>
      </c>
      <c r="B14" s="13">
        <v>39850</v>
      </c>
      <c r="C14" s="13">
        <v>49007</v>
      </c>
      <c r="D14" s="13">
        <v>48588</v>
      </c>
      <c r="E14" s="13">
        <v>29252</v>
      </c>
      <c r="F14" s="13">
        <v>52948</v>
      </c>
      <c r="G14" s="13">
        <v>88316</v>
      </c>
      <c r="H14" s="13">
        <v>32871</v>
      </c>
      <c r="I14" s="13">
        <v>4500</v>
      </c>
      <c r="J14" s="13">
        <v>19429</v>
      </c>
      <c r="K14" s="11">
        <f t="shared" si="4"/>
        <v>364761</v>
      </c>
      <c r="L14" s="55"/>
    </row>
    <row r="15" spans="1:13" ht="17.25" customHeight="1">
      <c r="A15" s="14" t="s">
        <v>22</v>
      </c>
      <c r="B15" s="13">
        <v>10566</v>
      </c>
      <c r="C15" s="13">
        <v>15321</v>
      </c>
      <c r="D15" s="13">
        <v>13248</v>
      </c>
      <c r="E15" s="13">
        <v>8234</v>
      </c>
      <c r="F15" s="13">
        <v>12699</v>
      </c>
      <c r="G15" s="13">
        <v>15984</v>
      </c>
      <c r="H15" s="13">
        <v>7776</v>
      </c>
      <c r="I15" s="13">
        <v>1456</v>
      </c>
      <c r="J15" s="13">
        <v>5740</v>
      </c>
      <c r="K15" s="11">
        <f t="shared" si="4"/>
        <v>91024</v>
      </c>
    </row>
    <row r="16" spans="1:13" ht="17.25" customHeight="1">
      <c r="A16" s="16" t="s">
        <v>23</v>
      </c>
      <c r="B16" s="11">
        <f>+B17+B18+B19</f>
        <v>67323</v>
      </c>
      <c r="C16" s="11">
        <f t="shared" ref="C16:J16" si="5">+C17+C18+C19</f>
        <v>79887</v>
      </c>
      <c r="D16" s="11">
        <f t="shared" si="5"/>
        <v>87604</v>
      </c>
      <c r="E16" s="11">
        <f t="shared" si="5"/>
        <v>49151</v>
      </c>
      <c r="F16" s="11">
        <f t="shared" si="5"/>
        <v>106293</v>
      </c>
      <c r="G16" s="11">
        <f t="shared" si="5"/>
        <v>169682</v>
      </c>
      <c r="H16" s="11">
        <f t="shared" si="5"/>
        <v>47160</v>
      </c>
      <c r="I16" s="11">
        <f t="shared" si="5"/>
        <v>10163</v>
      </c>
      <c r="J16" s="11">
        <f t="shared" si="5"/>
        <v>33120</v>
      </c>
      <c r="K16" s="11">
        <f t="shared" si="4"/>
        <v>650383</v>
      </c>
    </row>
    <row r="17" spans="1:12" ht="17.25" customHeight="1">
      <c r="A17" s="12" t="s">
        <v>24</v>
      </c>
      <c r="B17" s="13">
        <v>36904</v>
      </c>
      <c r="C17" s="13">
        <v>47295</v>
      </c>
      <c r="D17" s="13">
        <v>52096</v>
      </c>
      <c r="E17" s="13">
        <v>29712</v>
      </c>
      <c r="F17" s="13">
        <v>58498</v>
      </c>
      <c r="G17" s="13">
        <v>85710</v>
      </c>
      <c r="H17" s="13">
        <v>26417</v>
      </c>
      <c r="I17" s="13">
        <v>6497</v>
      </c>
      <c r="J17" s="13">
        <v>18912</v>
      </c>
      <c r="K17" s="11">
        <f t="shared" si="4"/>
        <v>362041</v>
      </c>
      <c r="L17" s="55"/>
    </row>
    <row r="18" spans="1:12" ht="17.25" customHeight="1">
      <c r="A18" s="12" t="s">
        <v>25</v>
      </c>
      <c r="B18" s="13">
        <v>24200</v>
      </c>
      <c r="C18" s="13">
        <v>24932</v>
      </c>
      <c r="D18" s="13">
        <v>28159</v>
      </c>
      <c r="E18" s="13">
        <v>15395</v>
      </c>
      <c r="F18" s="13">
        <v>39069</v>
      </c>
      <c r="G18" s="13">
        <v>71970</v>
      </c>
      <c r="H18" s="13">
        <v>17141</v>
      </c>
      <c r="I18" s="13">
        <v>2803</v>
      </c>
      <c r="J18" s="13">
        <v>11206</v>
      </c>
      <c r="K18" s="11">
        <f t="shared" si="4"/>
        <v>234875</v>
      </c>
      <c r="L18" s="55"/>
    </row>
    <row r="19" spans="1:12" ht="17.25" customHeight="1">
      <c r="A19" s="12" t="s">
        <v>26</v>
      </c>
      <c r="B19" s="13">
        <v>6219</v>
      </c>
      <c r="C19" s="13">
        <v>7660</v>
      </c>
      <c r="D19" s="13">
        <v>7349</v>
      </c>
      <c r="E19" s="13">
        <v>4044</v>
      </c>
      <c r="F19" s="13">
        <v>8726</v>
      </c>
      <c r="G19" s="13">
        <v>12002</v>
      </c>
      <c r="H19" s="13">
        <v>3602</v>
      </c>
      <c r="I19" s="13">
        <v>863</v>
      </c>
      <c r="J19" s="13">
        <v>3002</v>
      </c>
      <c r="K19" s="11">
        <f t="shared" si="4"/>
        <v>53467</v>
      </c>
    </row>
    <row r="20" spans="1:12" ht="17.25" customHeight="1">
      <c r="A20" s="16" t="s">
        <v>27</v>
      </c>
      <c r="B20" s="13">
        <v>16490</v>
      </c>
      <c r="C20" s="13">
        <v>24653</v>
      </c>
      <c r="D20" s="13">
        <v>28285</v>
      </c>
      <c r="E20" s="13">
        <v>15983</v>
      </c>
      <c r="F20" s="13">
        <v>22366</v>
      </c>
      <c r="G20" s="13">
        <v>22561</v>
      </c>
      <c r="H20" s="13">
        <v>9247</v>
      </c>
      <c r="I20" s="13">
        <v>4214</v>
      </c>
      <c r="J20" s="13">
        <v>13726</v>
      </c>
      <c r="K20" s="11">
        <f t="shared" si="4"/>
        <v>157525</v>
      </c>
    </row>
    <row r="21" spans="1:12" ht="17.25" customHeight="1">
      <c r="A21" s="12" t="s">
        <v>28</v>
      </c>
      <c r="B21" s="13">
        <v>10554</v>
      </c>
      <c r="C21" s="13">
        <v>15778</v>
      </c>
      <c r="D21" s="13">
        <v>18102</v>
      </c>
      <c r="E21" s="13">
        <v>10229</v>
      </c>
      <c r="F21" s="13">
        <v>14314</v>
      </c>
      <c r="G21" s="13">
        <v>14439</v>
      </c>
      <c r="H21" s="13">
        <v>5918</v>
      </c>
      <c r="I21" s="13">
        <v>2697</v>
      </c>
      <c r="J21" s="13">
        <v>8785</v>
      </c>
      <c r="K21" s="11">
        <f t="shared" si="4"/>
        <v>100816</v>
      </c>
      <c r="L21" s="55"/>
    </row>
    <row r="22" spans="1:12" ht="17.25" customHeight="1">
      <c r="A22" s="12" t="s">
        <v>29</v>
      </c>
      <c r="B22" s="13">
        <v>5936</v>
      </c>
      <c r="C22" s="13">
        <v>8875</v>
      </c>
      <c r="D22" s="13">
        <v>10183</v>
      </c>
      <c r="E22" s="13">
        <v>5754</v>
      </c>
      <c r="F22" s="13">
        <v>8052</v>
      </c>
      <c r="G22" s="13">
        <v>8122</v>
      </c>
      <c r="H22" s="13">
        <v>3329</v>
      </c>
      <c r="I22" s="13">
        <v>1517</v>
      </c>
      <c r="J22" s="13">
        <v>4941</v>
      </c>
      <c r="K22" s="11">
        <f t="shared" si="4"/>
        <v>56709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905</v>
      </c>
      <c r="I23" s="11">
        <v>0</v>
      </c>
      <c r="J23" s="11">
        <v>0</v>
      </c>
      <c r="K23" s="11">
        <f t="shared" si="4"/>
        <v>905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24092.84</v>
      </c>
      <c r="I31" s="20">
        <v>0</v>
      </c>
      <c r="J31" s="20">
        <v>0</v>
      </c>
      <c r="K31" s="24">
        <f>SUM(B31:J31)</f>
        <v>24092.84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467391.74</v>
      </c>
      <c r="C43" s="23">
        <f t="shared" ref="C43:H43" si="8">+C44+C52</f>
        <v>705828.58000000007</v>
      </c>
      <c r="D43" s="23">
        <f t="shared" si="8"/>
        <v>761764.83</v>
      </c>
      <c r="E43" s="23">
        <f t="shared" si="8"/>
        <v>391185.35000000003</v>
      </c>
      <c r="F43" s="23">
        <f t="shared" si="8"/>
        <v>682552.20000000007</v>
      </c>
      <c r="G43" s="23">
        <f t="shared" si="8"/>
        <v>867641.44</v>
      </c>
      <c r="H43" s="23">
        <f t="shared" si="8"/>
        <v>376251.71</v>
      </c>
      <c r="I43" s="23">
        <f>+I44+I52</f>
        <v>123781.15</v>
      </c>
      <c r="J43" s="23">
        <f>+J44+J52</f>
        <v>281698.34999999998</v>
      </c>
      <c r="K43" s="23">
        <f>SUM(B43:J43)</f>
        <v>4658095.3500000006</v>
      </c>
    </row>
    <row r="44" spans="1:11" ht="17.25" customHeight="1">
      <c r="A44" s="16" t="s">
        <v>49</v>
      </c>
      <c r="B44" s="24">
        <f>SUM(B45:B51)</f>
        <v>452560.85</v>
      </c>
      <c r="C44" s="24">
        <f t="shared" ref="C44:H44" si="9">SUM(C45:C51)</f>
        <v>685789.91</v>
      </c>
      <c r="D44" s="24">
        <f t="shared" si="9"/>
        <v>741443.6</v>
      </c>
      <c r="E44" s="24">
        <f t="shared" si="9"/>
        <v>372283.4</v>
      </c>
      <c r="F44" s="24">
        <f t="shared" si="9"/>
        <v>664603.53</v>
      </c>
      <c r="G44" s="24">
        <f t="shared" si="9"/>
        <v>842600.11</v>
      </c>
      <c r="H44" s="24">
        <f t="shared" si="9"/>
        <v>362992.76</v>
      </c>
      <c r="I44" s="24">
        <f>SUM(I45:I51)</f>
        <v>123781.15</v>
      </c>
      <c r="J44" s="24">
        <f>SUM(J45:J51)</f>
        <v>270095.96999999997</v>
      </c>
      <c r="K44" s="24">
        <f t="shared" ref="K44:K52" si="10">SUM(B44:J44)</f>
        <v>4516151.28</v>
      </c>
    </row>
    <row r="45" spans="1:11" ht="17.25" customHeight="1">
      <c r="A45" s="36" t="s">
        <v>50</v>
      </c>
      <c r="B45" s="24">
        <f t="shared" ref="B45:H45" si="11">ROUND(B26*B7,2)</f>
        <v>452560.85</v>
      </c>
      <c r="C45" s="24">
        <f t="shared" si="11"/>
        <v>684269</v>
      </c>
      <c r="D45" s="24">
        <f t="shared" si="11"/>
        <v>741443.6</v>
      </c>
      <c r="E45" s="24">
        <f t="shared" si="11"/>
        <v>372283.4</v>
      </c>
      <c r="F45" s="24">
        <f t="shared" si="11"/>
        <v>664603.53</v>
      </c>
      <c r="G45" s="24">
        <f t="shared" si="11"/>
        <v>842600.11</v>
      </c>
      <c r="H45" s="24">
        <f t="shared" si="11"/>
        <v>338899.92</v>
      </c>
      <c r="I45" s="24">
        <f>ROUND(I26*I7,2)</f>
        <v>123781.15</v>
      </c>
      <c r="J45" s="24">
        <f>ROUND(J26*J7,2)</f>
        <v>270095.96999999997</v>
      </c>
      <c r="K45" s="24">
        <f t="shared" si="10"/>
        <v>4490537.5299999993</v>
      </c>
    </row>
    <row r="46" spans="1:11" ht="17.25" customHeight="1">
      <c r="A46" s="36" t="s">
        <v>51</v>
      </c>
      <c r="B46" s="20">
        <v>0</v>
      </c>
      <c r="C46" s="24">
        <f>ROUND(C27*C7,2)</f>
        <v>1520.91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1520.91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24092.84</v>
      </c>
      <c r="I49" s="33">
        <f>+I31</f>
        <v>0</v>
      </c>
      <c r="J49" s="33">
        <f>+J31</f>
        <v>0</v>
      </c>
      <c r="K49" s="24">
        <f t="shared" si="10"/>
        <v>24092.84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-78711</v>
      </c>
      <c r="C56" s="37">
        <f t="shared" si="12"/>
        <v>-115705.91</v>
      </c>
      <c r="D56" s="37">
        <f t="shared" si="12"/>
        <v>-111953.36</v>
      </c>
      <c r="E56" s="37">
        <f t="shared" si="12"/>
        <v>-66358.3</v>
      </c>
      <c r="F56" s="37">
        <f t="shared" si="12"/>
        <v>-85166.65</v>
      </c>
      <c r="G56" s="37">
        <f t="shared" si="12"/>
        <v>-95504.61</v>
      </c>
      <c r="H56" s="37">
        <f t="shared" si="12"/>
        <v>-66384</v>
      </c>
      <c r="I56" s="37">
        <f t="shared" si="12"/>
        <v>-105904.83</v>
      </c>
      <c r="J56" s="37">
        <f t="shared" si="12"/>
        <v>-238844</v>
      </c>
      <c r="K56" s="37">
        <f>SUM(B56:J56)</f>
        <v>-964532.65999999992</v>
      </c>
    </row>
    <row r="57" spans="1:11" ht="18.75" customHeight="1">
      <c r="A57" s="16" t="s">
        <v>84</v>
      </c>
      <c r="B57" s="37">
        <f t="shared" ref="B57:J57" si="13">B58+B59+B60+B61+B62+B63</f>
        <v>-78711</v>
      </c>
      <c r="C57" s="37">
        <f t="shared" si="13"/>
        <v>-115503</v>
      </c>
      <c r="D57" s="37">
        <f t="shared" si="13"/>
        <v>-110862</v>
      </c>
      <c r="E57" s="37">
        <f t="shared" si="13"/>
        <v>-64875</v>
      </c>
      <c r="F57" s="37">
        <f t="shared" si="13"/>
        <v>-84786</v>
      </c>
      <c r="G57" s="37">
        <f t="shared" si="13"/>
        <v>-95481</v>
      </c>
      <c r="H57" s="37">
        <f t="shared" si="13"/>
        <v>-66384</v>
      </c>
      <c r="I57" s="37">
        <f t="shared" si="13"/>
        <v>-14115</v>
      </c>
      <c r="J57" s="37">
        <f t="shared" si="13"/>
        <v>-38844</v>
      </c>
      <c r="K57" s="37">
        <f t="shared" ref="K57:K90" si="14">SUM(B57:J57)</f>
        <v>-669561</v>
      </c>
    </row>
    <row r="58" spans="1:11" ht="18.75" customHeight="1">
      <c r="A58" s="12" t="s">
        <v>85</v>
      </c>
      <c r="B58" s="37">
        <f>-ROUND(B9*$D$3,2)</f>
        <v>-78711</v>
      </c>
      <c r="C58" s="37">
        <f t="shared" ref="C58:J58" si="15">-ROUND(C9*$D$3,2)</f>
        <v>-115503</v>
      </c>
      <c r="D58" s="37">
        <f t="shared" si="15"/>
        <v>-110862</v>
      </c>
      <c r="E58" s="37">
        <f t="shared" si="15"/>
        <v>-64875</v>
      </c>
      <c r="F58" s="37">
        <f t="shared" si="15"/>
        <v>-84786</v>
      </c>
      <c r="G58" s="37">
        <f t="shared" si="15"/>
        <v>-95481</v>
      </c>
      <c r="H58" s="37">
        <f t="shared" si="15"/>
        <v>-66384</v>
      </c>
      <c r="I58" s="37">
        <f t="shared" si="15"/>
        <v>-14115</v>
      </c>
      <c r="J58" s="37">
        <f t="shared" si="15"/>
        <v>-38844</v>
      </c>
      <c r="K58" s="37">
        <f t="shared" si="14"/>
        <v>-669561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49">
        <f t="shared" ref="C64:J64" si="16">SUM(C65:C87)</f>
        <v>-202.91</v>
      </c>
      <c r="D64" s="49">
        <f t="shared" si="16"/>
        <v>-1091.3599999999999</v>
      </c>
      <c r="E64" s="49">
        <f t="shared" si="16"/>
        <v>-1483.3</v>
      </c>
      <c r="F64" s="49">
        <f t="shared" si="16"/>
        <v>-380.65</v>
      </c>
      <c r="G64" s="49">
        <f t="shared" si="16"/>
        <v>-23.61</v>
      </c>
      <c r="H64" s="49">
        <f t="shared" si="16"/>
        <v>0</v>
      </c>
      <c r="I64" s="49">
        <f t="shared" si="16"/>
        <v>-91789.83</v>
      </c>
      <c r="J64" s="49">
        <f t="shared" si="16"/>
        <v>-200000</v>
      </c>
      <c r="K64" s="37">
        <f t="shared" si="14"/>
        <v>-294971.66000000003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49">
        <v>-90000</v>
      </c>
      <c r="J77" s="49">
        <v>-200000</v>
      </c>
      <c r="K77" s="49">
        <f t="shared" si="14"/>
        <v>-290000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388680.74</v>
      </c>
      <c r="C91" s="25">
        <f t="shared" si="17"/>
        <v>590122.67000000004</v>
      </c>
      <c r="D91" s="25">
        <f t="shared" si="17"/>
        <v>649811.47</v>
      </c>
      <c r="E91" s="25">
        <f t="shared" si="17"/>
        <v>324827.05000000005</v>
      </c>
      <c r="F91" s="25">
        <f t="shared" si="17"/>
        <v>597385.55000000005</v>
      </c>
      <c r="G91" s="25">
        <f t="shared" si="17"/>
        <v>772136.83</v>
      </c>
      <c r="H91" s="25">
        <f t="shared" si="17"/>
        <v>309867.71000000002</v>
      </c>
      <c r="I91" s="25">
        <f>+I92+I93</f>
        <v>17876.319999999992</v>
      </c>
      <c r="J91" s="25">
        <f>+J92+J93</f>
        <v>42854.349999999969</v>
      </c>
      <c r="K91" s="50">
        <f>SUM(B91:J91)</f>
        <v>3693562.69</v>
      </c>
      <c r="L91" s="57"/>
    </row>
    <row r="92" spans="1:12" ht="18.75" customHeight="1">
      <c r="A92" s="16" t="s">
        <v>92</v>
      </c>
      <c r="B92" s="25">
        <f t="shared" ref="B92:H92" si="18">+B44+B57+B64+B88</f>
        <v>373849.85</v>
      </c>
      <c r="C92" s="25">
        <f t="shared" si="18"/>
        <v>570084</v>
      </c>
      <c r="D92" s="25">
        <f t="shared" si="18"/>
        <v>629490.24</v>
      </c>
      <c r="E92" s="25">
        <f t="shared" si="18"/>
        <v>305925.10000000003</v>
      </c>
      <c r="F92" s="25">
        <f t="shared" si="18"/>
        <v>579436.88</v>
      </c>
      <c r="G92" s="25">
        <f t="shared" si="18"/>
        <v>747095.5</v>
      </c>
      <c r="H92" s="25">
        <f t="shared" si="18"/>
        <v>296608.76</v>
      </c>
      <c r="I92" s="25">
        <f>+I44+I57+I64+I88</f>
        <v>17876.319999999992</v>
      </c>
      <c r="J92" s="25">
        <f>+J44+J57+J64+J88</f>
        <v>31251.969999999972</v>
      </c>
      <c r="K92" s="50">
        <f>SUM(B92:J92)</f>
        <v>3551618.62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13258.95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141944.06999999998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3693562.69</v>
      </c>
    </row>
    <row r="100" spans="1:11" ht="18.75" customHeight="1">
      <c r="A100" s="27" t="s">
        <v>80</v>
      </c>
      <c r="B100" s="28">
        <v>49387.98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49387.98</v>
      </c>
    </row>
    <row r="101" spans="1:11" ht="18.75" customHeight="1">
      <c r="A101" s="27" t="s">
        <v>81</v>
      </c>
      <c r="B101" s="28">
        <v>339292.76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339292.76</v>
      </c>
    </row>
    <row r="102" spans="1:11" ht="18.75" customHeight="1">
      <c r="A102" s="27" t="s">
        <v>82</v>
      </c>
      <c r="B102" s="42">
        <v>0</v>
      </c>
      <c r="C102" s="28">
        <f>+C91</f>
        <v>590122.67000000004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590122.67000000004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649811.47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649811.47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324827.05000000005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324827.05000000005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72734.13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72734.13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99260.62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99260.62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151490.07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151490.07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273900.73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273900.73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221548.57</v>
      </c>
      <c r="H109" s="42">
        <v>0</v>
      </c>
      <c r="I109" s="42">
        <v>0</v>
      </c>
      <c r="J109" s="42">
        <v>0</v>
      </c>
      <c r="K109" s="43">
        <f t="shared" si="20"/>
        <v>221548.57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22747.919999999998</v>
      </c>
      <c r="H110" s="42">
        <v>0</v>
      </c>
      <c r="I110" s="42">
        <v>0</v>
      </c>
      <c r="J110" s="42">
        <v>0</v>
      </c>
      <c r="K110" s="43">
        <f t="shared" si="20"/>
        <v>22747.919999999998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125633.04</v>
      </c>
      <c r="H111" s="42">
        <v>0</v>
      </c>
      <c r="I111" s="42">
        <v>0</v>
      </c>
      <c r="J111" s="42">
        <v>0</v>
      </c>
      <c r="K111" s="43">
        <f t="shared" si="20"/>
        <v>125633.04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103733.22</v>
      </c>
      <c r="H112" s="42">
        <v>0</v>
      </c>
      <c r="I112" s="42">
        <v>0</v>
      </c>
      <c r="J112" s="42">
        <v>0</v>
      </c>
      <c r="K112" s="43">
        <f t="shared" si="20"/>
        <v>103733.22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298474.08</v>
      </c>
      <c r="H113" s="42">
        <v>0</v>
      </c>
      <c r="I113" s="42">
        <v>0</v>
      </c>
      <c r="J113" s="42">
        <v>0</v>
      </c>
      <c r="K113" s="43">
        <f t="shared" si="20"/>
        <v>298474.08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107906.79</v>
      </c>
      <c r="I114" s="42">
        <v>0</v>
      </c>
      <c r="J114" s="42">
        <v>0</v>
      </c>
      <c r="K114" s="43">
        <f t="shared" si="20"/>
        <v>107906.79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201960.92</v>
      </c>
      <c r="I115" s="42">
        <v>0</v>
      </c>
      <c r="J115" s="42">
        <v>0</v>
      </c>
      <c r="K115" s="43">
        <f t="shared" si="20"/>
        <v>201960.92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17876.32</v>
      </c>
      <c r="J116" s="42">
        <v>0</v>
      </c>
      <c r="K116" s="43">
        <f t="shared" si="20"/>
        <v>17876.32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42854.35</v>
      </c>
      <c r="K117" s="46">
        <f t="shared" si="20"/>
        <v>42854.35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2013-12-06T12:43:08Z</dcterms:modified>
</cp:coreProperties>
</file>