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300813" sheetId="1" r:id="rId1"/>
  </sheets>
  <definedNames>
    <definedName name="_xlnm.Print_Titles" localSheetId="0">'DETALHAMENTO PERMISSÃO 300813'!$1:$6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<sst xmlns="http://schemas.openxmlformats.org/spreadsheetml/2006/main" count="94" uniqueCount="94">
  <si>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</si>
  <si>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</si>
  <si>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</si>
  <si>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</si>
  <si>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</si>
  <si>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</si>
  <si>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</si>
  <si>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</si>
  <si>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</si>
  <si>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</si>
  <si>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</si>
  <si>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</si>
  <si>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</si>
  <si>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</si>
  <si>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</si>
  <si>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</si>
  <si>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</si>
  <si>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</si>
  <si>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</si>
  <si>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</si>
  <si>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</si>
  <si>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</si>
  <si>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</si>
  <si>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</si>
  <si>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</si>
  <si>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</si>
  <si>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</si>
  <si>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</si>
  <si>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</si>
  <si>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</si>
  <si>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</si>
  <si>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</si>
  <si>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</si>
  <si>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</si>
  <si>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</si>
  <si>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</si>
  <si>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</si>
  <si>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</si>
  <si>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</si>
  <si>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</si>
  <si>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</si>
  <si>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</si>
  <si>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</si>
  <si>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</si>
  <si>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</si>
  <si>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</si>
  <si>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</si>
  <si>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</si>
  <si>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</si>
  <si>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</si>
  <si>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</si>
  <si>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</si>
  <si>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</si>
  <si>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</si>
  <si>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</si>
  <si>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</si>
  <si>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</si>
  <si>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</si>
  <si>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</si>
  <si>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</si>
  <si>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</si>
  <si>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</si>
  <si>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</si>
  <si>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</si>
  <si>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</si>
  <si>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</si>
  <si>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</si>
  <si>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</si>
  <si>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</si>
  <si>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</si>
  <si>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</si>
  <si>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</si>
  <si>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</si>
  <si>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</si>
  <si>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</si>
  <si>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</si>
  <si>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</si>
  <si>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</si>
  <si>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</si>
  <si>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</si>
  <si>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</si>
  <si>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</si>
  <si>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</si>
  <si>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</si>
  <si>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</si>
  <si>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</si>
  <si>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</si>
  <si>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</si>
  <si>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</si>
  <si>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</si>
  <si>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</si>
  <si>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</si>
  <si>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</si>
  <si>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30/08/13 - VENCIMENTO 06/09/13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</si>
</sst>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534251</v>
      </c>
      <c r="C7" s="10">
        <f aca="true" t="shared" si="0" ref="C7:I7">C8+C16+C20</f>
        <v>422346</v>
      </c>
      <c r="D7" s="10">
        <f t="shared" si="0"/>
        <v>595031</v>
      </c>
      <c r="E7" s="10">
        <f t="shared" si="0"/>
        <v>759713</v>
      </c>
      <c r="F7" s="10">
        <f t="shared" si="0"/>
        <v>461136</v>
      </c>
      <c r="G7" s="10">
        <f t="shared" si="0"/>
        <v>760308</v>
      </c>
      <c r="H7" s="10">
        <f t="shared" si="0"/>
        <v>383138</v>
      </c>
      <c r="I7" s="10">
        <f t="shared" si="0"/>
        <v>276287</v>
      </c>
      <c r="J7" s="10">
        <f>+J8+J16+J20</f>
        <v>4192210</v>
      </c>
      <c r="L7" s="42"/>
    </row>
    <row r="8" spans="1:10" ht="15.75">
      <c r="A8" s="11" t="s">
        <v>22</v>
      </c>
      <c r="B8" s="12">
        <f>+B9+B12</f>
        <v>299499</v>
      </c>
      <c r="C8" s="12">
        <f>+C9+C12</f>
        <v>251846</v>
      </c>
      <c r="D8" s="12">
        <f aca="true" t="shared" si="1" ref="D8:I8">+D9+D12</f>
        <v>377722</v>
      </c>
      <c r="E8" s="12">
        <f t="shared" si="1"/>
        <v>448078</v>
      </c>
      <c r="F8" s="12">
        <f t="shared" si="1"/>
        <v>265212</v>
      </c>
      <c r="G8" s="12">
        <f t="shared" si="1"/>
        <v>445532</v>
      </c>
      <c r="H8" s="12">
        <f t="shared" si="1"/>
        <v>207883</v>
      </c>
      <c r="I8" s="12">
        <f t="shared" si="1"/>
        <v>168467</v>
      </c>
      <c r="J8" s="12">
        <f>SUM(B8:I8)</f>
        <v>2464239</v>
      </c>
    </row>
    <row r="9" spans="1:10" ht="15.75">
      <c r="A9" s="13" t="s">
        <v>23</v>
      </c>
      <c r="B9" s="14">
        <v>34856</v>
      </c>
      <c r="C9" s="14">
        <v>35548</v>
      </c>
      <c r="D9" s="14">
        <v>36650</v>
      </c>
      <c r="E9" s="14">
        <v>42737</v>
      </c>
      <c r="F9" s="14">
        <v>35684</v>
      </c>
      <c r="G9" s="14">
        <v>43359</v>
      </c>
      <c r="H9" s="14">
        <v>18214</v>
      </c>
      <c r="I9" s="14">
        <v>23779</v>
      </c>
      <c r="J9" s="12">
        <f aca="true" t="shared" si="2" ref="J9:J15">SUM(B9:I9)</f>
        <v>270827</v>
      </c>
    </row>
    <row r="10" spans="1:10" ht="15.75">
      <c r="A10" s="15" t="s">
        <v>24</v>
      </c>
      <c r="B10" s="14">
        <f>+B9-B11</f>
        <v>34856</v>
      </c>
      <c r="C10" s="14">
        <f aca="true" t="shared" si="3" ref="C10:I10">+C9-C11</f>
        <v>35548</v>
      </c>
      <c r="D10" s="14">
        <f t="shared" si="3"/>
        <v>36650</v>
      </c>
      <c r="E10" s="14">
        <f t="shared" si="3"/>
        <v>42737</v>
      </c>
      <c r="F10" s="14">
        <f t="shared" si="3"/>
        <v>35684</v>
      </c>
      <c r="G10" s="14">
        <f t="shared" si="3"/>
        <v>43359</v>
      </c>
      <c r="H10" s="14">
        <f t="shared" si="3"/>
        <v>18214</v>
      </c>
      <c r="I10" s="14">
        <f t="shared" si="3"/>
        <v>23779</v>
      </c>
      <c r="J10" s="12">
        <f t="shared" si="2"/>
        <v>270827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264643</v>
      </c>
      <c r="C12" s="14">
        <f aca="true" t="shared" si="4" ref="C12:I12">C13+C14+C15</f>
        <v>216298</v>
      </c>
      <c r="D12" s="14">
        <f t="shared" si="4"/>
        <v>341072</v>
      </c>
      <c r="E12" s="14">
        <f t="shared" si="4"/>
        <v>405341</v>
      </c>
      <c r="F12" s="14">
        <f t="shared" si="4"/>
        <v>229528</v>
      </c>
      <c r="G12" s="14">
        <f t="shared" si="4"/>
        <v>402173</v>
      </c>
      <c r="H12" s="14">
        <f t="shared" si="4"/>
        <v>189669</v>
      </c>
      <c r="I12" s="14">
        <f t="shared" si="4"/>
        <v>144688</v>
      </c>
      <c r="J12" s="12">
        <f t="shared" si="2"/>
        <v>2193412</v>
      </c>
    </row>
    <row r="13" spans="1:10" ht="15.75">
      <c r="A13" s="15" t="s">
        <v>27</v>
      </c>
      <c r="B13" s="14">
        <v>119501</v>
      </c>
      <c r="C13" s="14">
        <v>99310</v>
      </c>
      <c r="D13" s="14">
        <v>156644</v>
      </c>
      <c r="E13" s="14">
        <v>186568</v>
      </c>
      <c r="F13" s="14">
        <v>109765</v>
      </c>
      <c r="G13" s="14">
        <v>191176</v>
      </c>
      <c r="H13" s="14">
        <v>88616</v>
      </c>
      <c r="I13" s="14">
        <v>66767</v>
      </c>
      <c r="J13" s="12">
        <f t="shared" si="2"/>
        <v>1018347</v>
      </c>
    </row>
    <row r="14" spans="1:10" ht="15.75">
      <c r="A14" s="15" t="s">
        <v>28</v>
      </c>
      <c r="B14" s="14">
        <v>111138</v>
      </c>
      <c r="C14" s="14">
        <v>86245</v>
      </c>
      <c r="D14" s="14">
        <v>145472</v>
      </c>
      <c r="E14" s="14">
        <v>166588</v>
      </c>
      <c r="F14" s="14">
        <v>90566</v>
      </c>
      <c r="G14" s="14">
        <v>164185</v>
      </c>
      <c r="H14" s="14">
        <v>78568</v>
      </c>
      <c r="I14" s="14">
        <v>62586</v>
      </c>
      <c r="J14" s="12">
        <f t="shared" si="2"/>
        <v>905348</v>
      </c>
    </row>
    <row r="15" spans="1:10" ht="15.75">
      <c r="A15" s="15" t="s">
        <v>29</v>
      </c>
      <c r="B15" s="14">
        <v>34004</v>
      </c>
      <c r="C15" s="14">
        <v>30743</v>
      </c>
      <c r="D15" s="14">
        <v>38956</v>
      </c>
      <c r="E15" s="14">
        <v>52185</v>
      </c>
      <c r="F15" s="14">
        <v>29197</v>
      </c>
      <c r="G15" s="14">
        <v>46812</v>
      </c>
      <c r="H15" s="14">
        <v>22485</v>
      </c>
      <c r="I15" s="14">
        <v>15335</v>
      </c>
      <c r="J15" s="12">
        <f t="shared" si="2"/>
        <v>269717</v>
      </c>
    </row>
    <row r="16" spans="1:10" ht="15.75">
      <c r="A16" s="17" t="s">
        <v>30</v>
      </c>
      <c r="B16" s="18">
        <f>B17+B18+B19</f>
        <v>178444</v>
      </c>
      <c r="C16" s="18">
        <f aca="true" t="shared" si="5" ref="C16:I16">C17+C18+C19</f>
        <v>123148</v>
      </c>
      <c r="D16" s="18">
        <f t="shared" si="5"/>
        <v>144242</v>
      </c>
      <c r="E16" s="18">
        <f t="shared" si="5"/>
        <v>213554</v>
      </c>
      <c r="F16" s="18">
        <f t="shared" si="5"/>
        <v>141712</v>
      </c>
      <c r="G16" s="18">
        <f t="shared" si="5"/>
        <v>240606</v>
      </c>
      <c r="H16" s="18">
        <f t="shared" si="5"/>
        <v>143155</v>
      </c>
      <c r="I16" s="18">
        <f t="shared" si="5"/>
        <v>90069</v>
      </c>
      <c r="J16" s="12">
        <f aca="true" t="shared" si="6" ref="J16:J22">SUM(B16:I16)</f>
        <v>1274930</v>
      </c>
    </row>
    <row r="17" spans="1:10" ht="18.75" customHeight="1">
      <c r="A17" s="13" t="s">
        <v>31</v>
      </c>
      <c r="B17" s="14">
        <v>91889</v>
      </c>
      <c r="C17" s="14">
        <v>68138</v>
      </c>
      <c r="D17" s="14">
        <v>80755</v>
      </c>
      <c r="E17" s="14">
        <v>117466</v>
      </c>
      <c r="F17" s="14">
        <v>79236</v>
      </c>
      <c r="G17" s="14">
        <v>133163</v>
      </c>
      <c r="H17" s="14">
        <v>76513</v>
      </c>
      <c r="I17" s="14">
        <v>48229</v>
      </c>
      <c r="J17" s="12">
        <f t="shared" si="6"/>
        <v>695389</v>
      </c>
    </row>
    <row r="18" spans="1:10" ht="18.75" customHeight="1">
      <c r="A18" s="13" t="s">
        <v>32</v>
      </c>
      <c r="B18" s="14">
        <v>67273</v>
      </c>
      <c r="C18" s="14">
        <v>40461</v>
      </c>
      <c r="D18" s="14">
        <v>48341</v>
      </c>
      <c r="E18" s="14">
        <v>71276</v>
      </c>
      <c r="F18" s="14">
        <v>48213</v>
      </c>
      <c r="G18" s="14">
        <v>83483</v>
      </c>
      <c r="H18" s="14">
        <v>53179</v>
      </c>
      <c r="I18" s="14">
        <v>34294</v>
      </c>
      <c r="J18" s="12">
        <f t="shared" si="6"/>
        <v>446520</v>
      </c>
    </row>
    <row r="19" spans="1:10" ht="18.75" customHeight="1">
      <c r="A19" s="13" t="s">
        <v>33</v>
      </c>
      <c r="B19" s="14">
        <v>19282</v>
      </c>
      <c r="C19" s="14">
        <v>14549</v>
      </c>
      <c r="D19" s="14">
        <v>15146</v>
      </c>
      <c r="E19" s="14">
        <v>24812</v>
      </c>
      <c r="F19" s="14">
        <v>14263</v>
      </c>
      <c r="G19" s="14">
        <v>23960</v>
      </c>
      <c r="H19" s="14">
        <v>13463</v>
      </c>
      <c r="I19" s="14">
        <v>7546</v>
      </c>
      <c r="J19" s="12">
        <f t="shared" si="6"/>
        <v>133021</v>
      </c>
    </row>
    <row r="20" spans="1:10" ht="18.75" customHeight="1">
      <c r="A20" s="17" t="s">
        <v>34</v>
      </c>
      <c r="B20" s="14">
        <f>B21+B22</f>
        <v>56308</v>
      </c>
      <c r="C20" s="14">
        <f aca="true" t="shared" si="7" ref="C20:I20">C21+C22</f>
        <v>47352</v>
      </c>
      <c r="D20" s="14">
        <f t="shared" si="7"/>
        <v>73067</v>
      </c>
      <c r="E20" s="14">
        <f t="shared" si="7"/>
        <v>98081</v>
      </c>
      <c r="F20" s="14">
        <f t="shared" si="7"/>
        <v>54212</v>
      </c>
      <c r="G20" s="14">
        <f t="shared" si="7"/>
        <v>74170</v>
      </c>
      <c r="H20" s="14">
        <f t="shared" si="7"/>
        <v>32100</v>
      </c>
      <c r="I20" s="14">
        <f t="shared" si="7"/>
        <v>17751</v>
      </c>
      <c r="J20" s="12">
        <f t="shared" si="6"/>
        <v>453041</v>
      </c>
    </row>
    <row r="21" spans="1:10" ht="18.75" customHeight="1">
      <c r="A21" s="13" t="s">
        <v>35</v>
      </c>
      <c r="B21" s="14">
        <v>32096</v>
      </c>
      <c r="C21" s="14">
        <v>26991</v>
      </c>
      <c r="D21" s="14">
        <v>41648</v>
      </c>
      <c r="E21" s="14">
        <v>55906</v>
      </c>
      <c r="F21" s="14">
        <v>30901</v>
      </c>
      <c r="G21" s="14">
        <v>42277</v>
      </c>
      <c r="H21" s="14">
        <v>18297</v>
      </c>
      <c r="I21" s="14">
        <v>10118</v>
      </c>
      <c r="J21" s="12">
        <f t="shared" si="6"/>
        <v>258234</v>
      </c>
    </row>
    <row r="22" spans="1:10" ht="18.75" customHeight="1">
      <c r="A22" s="13" t="s">
        <v>36</v>
      </c>
      <c r="B22" s="14">
        <v>24212</v>
      </c>
      <c r="C22" s="14">
        <v>20361</v>
      </c>
      <c r="D22" s="14">
        <v>31419</v>
      </c>
      <c r="E22" s="14">
        <v>42175</v>
      </c>
      <c r="F22" s="14">
        <v>23311</v>
      </c>
      <c r="G22" s="14">
        <v>31893</v>
      </c>
      <c r="H22" s="14">
        <v>13803</v>
      </c>
      <c r="I22" s="14">
        <v>7633</v>
      </c>
      <c r="J22" s="12">
        <f t="shared" si="6"/>
        <v>194807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0.9522653651560783</v>
      </c>
      <c r="C28" s="23">
        <f aca="true" t="shared" si="8" ref="C28:I28">(((+C$8+C$16)*C$25)+(C$20*C$26))/C$7</f>
        <v>0.9508346990382294</v>
      </c>
      <c r="D28" s="23">
        <f t="shared" si="8"/>
        <v>0.9738200456782924</v>
      </c>
      <c r="E28" s="23">
        <f t="shared" si="8"/>
        <v>0.9719976242344148</v>
      </c>
      <c r="F28" s="23">
        <f t="shared" si="8"/>
        <v>0.9692575769404255</v>
      </c>
      <c r="G28" s="23">
        <f t="shared" si="8"/>
        <v>0.9728998958316893</v>
      </c>
      <c r="H28" s="23">
        <f t="shared" si="8"/>
        <v>0.9116367841352201</v>
      </c>
      <c r="I28" s="23">
        <f t="shared" si="8"/>
        <v>0.9685569292076717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1.484105571595748</v>
      </c>
      <c r="C31" s="26">
        <f aca="true" t="shared" si="9" ref="C31:I31">C28*C30</f>
        <v>1.4571541762760865</v>
      </c>
      <c r="D31" s="26">
        <f t="shared" si="9"/>
        <v>1.5076681947191324</v>
      </c>
      <c r="E31" s="26">
        <f t="shared" si="9"/>
        <v>1.5040691237403336</v>
      </c>
      <c r="F31" s="26">
        <f t="shared" si="9"/>
        <v>1.4596049851145867</v>
      </c>
      <c r="G31" s="26">
        <f t="shared" si="9"/>
        <v>1.5356251955807385</v>
      </c>
      <c r="H31" s="26">
        <f t="shared" si="9"/>
        <v>1.6489686151437861</v>
      </c>
      <c r="I31" s="26">
        <f t="shared" si="9"/>
        <v>1.8531399726530382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792884.89</v>
      </c>
      <c r="C37" s="29">
        <f aca="true" t="shared" si="11" ref="C37:I37">+C38+C39</f>
        <v>615423.24</v>
      </c>
      <c r="D37" s="29">
        <f t="shared" si="11"/>
        <v>897109.31</v>
      </c>
      <c r="E37" s="29">
        <f t="shared" si="11"/>
        <v>1142660.87</v>
      </c>
      <c r="F37" s="29">
        <f t="shared" si="11"/>
        <v>673076.4</v>
      </c>
      <c r="G37" s="29">
        <f t="shared" si="11"/>
        <v>1167548.12</v>
      </c>
      <c r="H37" s="29">
        <f t="shared" si="11"/>
        <v>631782.54</v>
      </c>
      <c r="I37" s="29">
        <f t="shared" si="11"/>
        <v>511998.48</v>
      </c>
      <c r="J37" s="29">
        <f t="shared" si="10"/>
        <v>6432483.85</v>
      </c>
      <c r="L37" s="43"/>
      <c r="M37" s="43"/>
    </row>
    <row r="38" spans="1:12" ht="15.75">
      <c r="A38" s="17" t="s">
        <v>76</v>
      </c>
      <c r="B38" s="30">
        <f>ROUND(+B7*B31,2)</f>
        <v>792884.89</v>
      </c>
      <c r="C38" s="30">
        <f aca="true" t="shared" si="12" ref="C38:I38">ROUND(+C7*C31,2)</f>
        <v>615423.24</v>
      </c>
      <c r="D38" s="30">
        <f t="shared" si="12"/>
        <v>897109.31</v>
      </c>
      <c r="E38" s="30">
        <f t="shared" si="12"/>
        <v>1142660.87</v>
      </c>
      <c r="F38" s="30">
        <f t="shared" si="12"/>
        <v>673076.4</v>
      </c>
      <c r="G38" s="30">
        <f t="shared" si="12"/>
        <v>1167548.12</v>
      </c>
      <c r="H38" s="30">
        <f t="shared" si="12"/>
        <v>631782.54</v>
      </c>
      <c r="I38" s="30">
        <f t="shared" si="12"/>
        <v>511998.48</v>
      </c>
      <c r="J38" s="30">
        <f>SUM(B38:I38)</f>
        <v>6432483.85</v>
      </c>
      <c r="L38" s="68"/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8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-117861.85</v>
      </c>
      <c r="C41" s="31">
        <f t="shared" si="13"/>
        <v>-123950.68</v>
      </c>
      <c r="D41" s="31">
        <f t="shared" si="13"/>
        <v>-120386</v>
      </c>
      <c r="E41" s="31">
        <f t="shared" si="13"/>
        <v>-151002.4</v>
      </c>
      <c r="F41" s="31">
        <f t="shared" si="13"/>
        <v>-112563.59</v>
      </c>
      <c r="G41" s="31">
        <f t="shared" si="13"/>
        <v>-164615.28</v>
      </c>
      <c r="H41" s="31">
        <f t="shared" si="13"/>
        <v>-76174.28</v>
      </c>
      <c r="I41" s="31">
        <f t="shared" si="13"/>
        <v>-78632.23</v>
      </c>
      <c r="J41" s="31">
        <f t="shared" si="13"/>
        <v>-945186.31</v>
      </c>
      <c r="L41" s="43"/>
    </row>
    <row r="42" spans="1:12" ht="15.75">
      <c r="A42" s="17" t="s">
        <v>45</v>
      </c>
      <c r="B42" s="32">
        <f>B43+B44</f>
        <v>-104568</v>
      </c>
      <c r="C42" s="32">
        <f aca="true" t="shared" si="14" ref="C42:I42">C43+C44</f>
        <v>-106644</v>
      </c>
      <c r="D42" s="32">
        <f t="shared" si="14"/>
        <v>-109950</v>
      </c>
      <c r="E42" s="32">
        <f t="shared" si="14"/>
        <v>-128211</v>
      </c>
      <c r="F42" s="32">
        <f t="shared" si="14"/>
        <v>-107052</v>
      </c>
      <c r="G42" s="32">
        <f t="shared" si="14"/>
        <v>-130077</v>
      </c>
      <c r="H42" s="32">
        <f t="shared" si="14"/>
        <v>-54642</v>
      </c>
      <c r="I42" s="32">
        <f t="shared" si="14"/>
        <v>-71337</v>
      </c>
      <c r="J42" s="31">
        <f t="shared" si="10"/>
        <v>-812481</v>
      </c>
      <c r="L42" s="43"/>
    </row>
    <row r="43" spans="1:12" ht="15.75">
      <c r="A43" s="13" t="s">
        <v>70</v>
      </c>
      <c r="B43" s="32">
        <f aca="true" t="shared" si="15" ref="B43:I43">ROUND(-B9*$D$3,2)</f>
        <v>-104568</v>
      </c>
      <c r="C43" s="32">
        <f t="shared" si="15"/>
        <v>-106644</v>
      </c>
      <c r="D43" s="32">
        <f t="shared" si="15"/>
        <v>-109950</v>
      </c>
      <c r="E43" s="32">
        <f t="shared" si="15"/>
        <v>-128211</v>
      </c>
      <c r="F43" s="32">
        <f t="shared" si="15"/>
        <v>-107052</v>
      </c>
      <c r="G43" s="32">
        <f t="shared" si="15"/>
        <v>-130077</v>
      </c>
      <c r="H43" s="32">
        <f t="shared" si="15"/>
        <v>-54642</v>
      </c>
      <c r="I43" s="32">
        <f t="shared" si="15"/>
        <v>-71337</v>
      </c>
      <c r="J43" s="31">
        <f t="shared" si="10"/>
        <v>-812481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-13293.85</v>
      </c>
      <c r="C45" s="32">
        <f t="shared" si="17"/>
        <v>-17306.68</v>
      </c>
      <c r="D45" s="32">
        <f t="shared" si="17"/>
        <v>-10436</v>
      </c>
      <c r="E45" s="32">
        <f t="shared" si="17"/>
        <v>-22791.4</v>
      </c>
      <c r="F45" s="32">
        <f t="shared" si="17"/>
        <v>-5511.59</v>
      </c>
      <c r="G45" s="32">
        <f t="shared" si="17"/>
        <v>-34538.28</v>
      </c>
      <c r="H45" s="32">
        <f t="shared" si="17"/>
        <v>-21532.28</v>
      </c>
      <c r="I45" s="32">
        <f t="shared" si="17"/>
        <v>-7295.23</v>
      </c>
      <c r="J45" s="32">
        <f t="shared" si="17"/>
        <v>-132705.31</v>
      </c>
      <c r="L45" s="57"/>
    </row>
    <row r="46" spans="1:10" ht="15.75">
      <c r="A46" s="13" t="s">
        <v>63</v>
      </c>
      <c r="B46" s="27">
        <v>-13293.85</v>
      </c>
      <c r="C46" s="27">
        <v>-17306.68</v>
      </c>
      <c r="D46" s="27">
        <v>-10436</v>
      </c>
      <c r="E46" s="27">
        <v>-22791.4</v>
      </c>
      <c r="F46" s="27">
        <v>-5511.59</v>
      </c>
      <c r="G46" s="27">
        <v>-34538.28</v>
      </c>
      <c r="H46" s="27">
        <v>-21532.28</v>
      </c>
      <c r="I46" s="27">
        <v>-7295.23</v>
      </c>
      <c r="J46" s="27">
        <f t="shared" si="10"/>
        <v>-132705.31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47</v>
      </c>
      <c r="B53" s="35">
        <f aca="true" t="shared" si="18" ref="B53:I53">+B37+B41</f>
        <v>675023.04</v>
      </c>
      <c r="C53" s="35">
        <f t="shared" si="18"/>
        <v>491472.56</v>
      </c>
      <c r="D53" s="35">
        <f t="shared" si="18"/>
        <v>776723.31</v>
      </c>
      <c r="E53" s="35">
        <f t="shared" si="18"/>
        <v>991658.4700000001</v>
      </c>
      <c r="F53" s="35">
        <f t="shared" si="18"/>
        <v>560512.81</v>
      </c>
      <c r="G53" s="35">
        <f t="shared" si="18"/>
        <v>1002932.8400000001</v>
      </c>
      <c r="H53" s="35">
        <f t="shared" si="18"/>
        <v>555608.26</v>
      </c>
      <c r="I53" s="35">
        <f t="shared" si="18"/>
        <v>433366.25</v>
      </c>
      <c r="J53" s="35">
        <f>SUM(B53:I53)</f>
        <v>5487297.54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5487297.53</v>
      </c>
      <c r="L56" s="43"/>
    </row>
    <row r="57" spans="1:10" ht="17.25" customHeight="1">
      <c r="A57" s="17" t="s">
        <v>49</v>
      </c>
      <c r="B57" s="45">
        <v>104501.9</v>
      </c>
      <c r="C57" s="45">
        <v>105215.28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209717.18</v>
      </c>
    </row>
    <row r="58" spans="1:10" ht="17.25" customHeight="1">
      <c r="A58" s="17" t="s">
        <v>55</v>
      </c>
      <c r="B58" s="45">
        <v>239821.83</v>
      </c>
      <c r="C58" s="45">
        <v>179565.15</v>
      </c>
      <c r="D58" s="44">
        <v>0</v>
      </c>
      <c r="E58" s="45">
        <v>113905.94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533292.9199999999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51580.16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51580.16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104734.32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104734.32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33249.9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33249.9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39179.32</v>
      </c>
      <c r="E62" s="44">
        <v>0</v>
      </c>
      <c r="F62" s="45">
        <v>62055.03</v>
      </c>
      <c r="G62" s="44">
        <v>0</v>
      </c>
      <c r="H62" s="44">
        <v>0</v>
      </c>
      <c r="I62" s="44">
        <v>0</v>
      </c>
      <c r="J62" s="35">
        <f t="shared" si="19"/>
        <v>101234.35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71515.66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71515.66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57281.8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57281.8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10501.78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10501.78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158810.08</v>
      </c>
      <c r="G66" s="44">
        <v>0</v>
      </c>
      <c r="H66" s="44">
        <v>0</v>
      </c>
      <c r="I66" s="44">
        <v>0</v>
      </c>
      <c r="J66" s="35">
        <f t="shared" si="19"/>
        <v>158810.08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93475.81</v>
      </c>
      <c r="H67" s="45">
        <v>129729.29</v>
      </c>
      <c r="I67" s="44">
        <v>0</v>
      </c>
      <c r="J67" s="32">
        <f t="shared" si="19"/>
        <v>223205.09999999998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211683.14</v>
      </c>
      <c r="H68" s="44">
        <v>0</v>
      </c>
      <c r="I68" s="44">
        <v>0</v>
      </c>
      <c r="J68" s="35">
        <f t="shared" si="19"/>
        <v>211683.14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34060.91</v>
      </c>
      <c r="J69" s="32">
        <f t="shared" si="19"/>
        <v>34060.91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106589.02</v>
      </c>
      <c r="J70" s="35">
        <f t="shared" si="19"/>
        <v>106589.02</v>
      </c>
    </row>
    <row r="71" spans="1:10" ht="17.25" customHeight="1">
      <c r="A71" s="41" t="s">
        <v>68</v>
      </c>
      <c r="B71" s="39">
        <v>330699.3</v>
      </c>
      <c r="C71" s="39">
        <v>206692.12</v>
      </c>
      <c r="D71" s="39">
        <v>547979.61</v>
      </c>
      <c r="E71" s="39">
        <v>738453.28</v>
      </c>
      <c r="F71" s="39">
        <v>339647.71</v>
      </c>
      <c r="G71" s="39">
        <v>697773.89</v>
      </c>
      <c r="H71" s="39">
        <v>425878.97</v>
      </c>
      <c r="I71" s="39">
        <v>292716.33</v>
      </c>
      <c r="J71" s="39">
        <f>SUM(B71:I71)</f>
        <v>3579841.21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1.5721288240659912</v>
      </c>
      <c r="C75" s="49">
        <v>1.5336796962402957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1.4633461871209212</v>
      </c>
      <c r="C76" s="49">
        <v>1.4274881225399039</v>
      </c>
      <c r="D76" s="44"/>
      <c r="E76" s="49">
        <v>1.5353436882580018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1.4115628345548876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1.4856583148787146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1.769376539257216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1.697760741853052</v>
      </c>
      <c r="E80" s="44">
        <v>0</v>
      </c>
      <c r="F80" s="49">
        <v>1.508457135372323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1.4814506047718379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1.4800032916633141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1.4660638673253352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1.449912419989033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1.4765287736207815</v>
      </c>
      <c r="H85" s="49">
        <v>1.6489686222718707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1.6141776417571172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1.8121700494799557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1.8760290989918595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2013-09-05T16:36:50Z</dcterms:modified>
  <cp:category/>
  <cp:version/>
  <cp:contentType/>
  <cp:contentStatus/>
</cp:coreProperties>
</file>