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290813" sheetId="1" r:id="rId1"/>
  </sheets>
  <definedNames>
    <definedName name="_xlnm.Print_Titles" localSheetId="0">'DETALHAMENTO PERMISSÃO 290813'!$1:$6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<sst xmlns="http://schemas.openxmlformats.org/spreadsheetml/2006/main" count="94" uniqueCount="94">
  <si>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</si>
  <si>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</si>
  <si>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</si>
  <si>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</si>
  <si>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</si>
  <si>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</si>
  <si>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</si>
  <si>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</si>
  <si>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</si>
  <si>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</si>
  <si>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</si>
  <si>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</si>
  <si>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</si>
  <si>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</si>
  <si>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</si>
  <si>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</si>
  <si>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</si>
  <si>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</si>
  <si>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</si>
  <si>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</si>
  <si>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</si>
  <si>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</si>
  <si>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</si>
  <si>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</si>
  <si>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</si>
  <si>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</si>
  <si>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</si>
  <si>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</si>
  <si>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</si>
  <si>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</si>
  <si>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</si>
  <si>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</si>
  <si>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</si>
  <si>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</si>
  <si>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</si>
  <si>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</si>
  <si>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</si>
  <si>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</si>
  <si>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</si>
  <si>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</si>
  <si>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</si>
  <si>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</si>
  <si>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</si>
  <si>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</si>
  <si>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</si>
  <si>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</si>
  <si>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</si>
  <si>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</si>
  <si>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</si>
  <si>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</si>
  <si>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</si>
  <si>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</si>
  <si>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</si>
  <si>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</si>
  <si>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</si>
  <si>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</si>
  <si>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</si>
  <si>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</si>
  <si>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</si>
  <si>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</si>
  <si>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</si>
  <si>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</si>
  <si>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</si>
  <si>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</si>
  <si>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</si>
  <si>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</si>
  <si>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</si>
  <si>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</si>
  <si>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</si>
  <si>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</si>
  <si>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</si>
  <si>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</si>
  <si>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</si>
  <si>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</si>
  <si>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</si>
  <si>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</si>
  <si>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</si>
  <si>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</si>
  <si>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</si>
  <si>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</si>
  <si>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</si>
  <si>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</si>
  <si>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</si>
  <si>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</si>
  <si>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</si>
  <si>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</si>
  <si>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</si>
  <si>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</si>
  <si>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</si>
  <si>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</si>
  <si>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</si>
  <si>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</si>
  <si>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</si>
  <si>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29/08/13 - VENCIMENTO 05/09/13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</si>
</sst>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520486</v>
      </c>
      <c r="C7" s="10">
        <f aca="true" t="shared" si="0" ref="C7:I7">C8+C16+C20</f>
        <v>417626</v>
      </c>
      <c r="D7" s="10">
        <f t="shared" si="0"/>
        <v>582462</v>
      </c>
      <c r="E7" s="10">
        <f t="shared" si="0"/>
        <v>749329</v>
      </c>
      <c r="F7" s="10">
        <f t="shared" si="0"/>
        <v>459968</v>
      </c>
      <c r="G7" s="10">
        <f t="shared" si="0"/>
        <v>749518</v>
      </c>
      <c r="H7" s="10">
        <f t="shared" si="0"/>
        <v>386054</v>
      </c>
      <c r="I7" s="10">
        <f t="shared" si="0"/>
        <v>276395</v>
      </c>
      <c r="J7" s="10">
        <f>+J8+J16+J20</f>
        <v>4141838</v>
      </c>
      <c r="L7" s="42"/>
    </row>
    <row r="8" spans="1:10" ht="15.75">
      <c r="A8" s="11" t="s">
        <v>22</v>
      </c>
      <c r="B8" s="12">
        <f>+B9+B12</f>
        <v>290410</v>
      </c>
      <c r="C8" s="12">
        <f>+C9+C12</f>
        <v>249285</v>
      </c>
      <c r="D8" s="12">
        <f aca="true" t="shared" si="1" ref="D8:I8">+D9+D12</f>
        <v>369391</v>
      </c>
      <c r="E8" s="12">
        <f t="shared" si="1"/>
        <v>441034</v>
      </c>
      <c r="F8" s="12">
        <f t="shared" si="1"/>
        <v>263788</v>
      </c>
      <c r="G8" s="12">
        <f t="shared" si="1"/>
        <v>434551</v>
      </c>
      <c r="H8" s="12">
        <f t="shared" si="1"/>
        <v>205864</v>
      </c>
      <c r="I8" s="12">
        <f t="shared" si="1"/>
        <v>165946</v>
      </c>
      <c r="J8" s="12">
        <f>SUM(B8:I8)</f>
        <v>2420269</v>
      </c>
    </row>
    <row r="9" spans="1:10" ht="15.75">
      <c r="A9" s="13" t="s">
        <v>23</v>
      </c>
      <c r="B9" s="14">
        <v>29299</v>
      </c>
      <c r="C9" s="14">
        <v>31036</v>
      </c>
      <c r="D9" s="14">
        <v>31165</v>
      </c>
      <c r="E9" s="14">
        <v>35934</v>
      </c>
      <c r="F9" s="14">
        <v>31721</v>
      </c>
      <c r="G9" s="14">
        <v>37498</v>
      </c>
      <c r="H9" s="14">
        <v>15982</v>
      </c>
      <c r="I9" s="14">
        <v>21066</v>
      </c>
      <c r="J9" s="12">
        <f aca="true" t="shared" si="2" ref="J9:J15">SUM(B9:I9)</f>
        <v>233701</v>
      </c>
    </row>
    <row r="10" spans="1:10" ht="15.75">
      <c r="A10" s="15" t="s">
        <v>24</v>
      </c>
      <c r="B10" s="14">
        <f>+B9-B11</f>
        <v>29299</v>
      </c>
      <c r="C10" s="14">
        <f aca="true" t="shared" si="3" ref="C10:I10">+C9-C11</f>
        <v>31036</v>
      </c>
      <c r="D10" s="14">
        <f t="shared" si="3"/>
        <v>31165</v>
      </c>
      <c r="E10" s="14">
        <f t="shared" si="3"/>
        <v>35934</v>
      </c>
      <c r="F10" s="14">
        <f t="shared" si="3"/>
        <v>31721</v>
      </c>
      <c r="G10" s="14">
        <f t="shared" si="3"/>
        <v>37498</v>
      </c>
      <c r="H10" s="14">
        <f t="shared" si="3"/>
        <v>15982</v>
      </c>
      <c r="I10" s="14">
        <f t="shared" si="3"/>
        <v>21066</v>
      </c>
      <c r="J10" s="12">
        <f t="shared" si="2"/>
        <v>233701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261111</v>
      </c>
      <c r="C12" s="14">
        <f aca="true" t="shared" si="4" ref="C12:I12">C13+C14+C15</f>
        <v>218249</v>
      </c>
      <c r="D12" s="14">
        <f t="shared" si="4"/>
        <v>338226</v>
      </c>
      <c r="E12" s="14">
        <f t="shared" si="4"/>
        <v>405100</v>
      </c>
      <c r="F12" s="14">
        <f t="shared" si="4"/>
        <v>232067</v>
      </c>
      <c r="G12" s="14">
        <f t="shared" si="4"/>
        <v>397053</v>
      </c>
      <c r="H12" s="14">
        <f t="shared" si="4"/>
        <v>189882</v>
      </c>
      <c r="I12" s="14">
        <f t="shared" si="4"/>
        <v>144880</v>
      </c>
      <c r="J12" s="12">
        <f t="shared" si="2"/>
        <v>2186568</v>
      </c>
    </row>
    <row r="13" spans="1:10" ht="15.75">
      <c r="A13" s="15" t="s">
        <v>27</v>
      </c>
      <c r="B13" s="14">
        <v>116656</v>
      </c>
      <c r="C13" s="14">
        <v>98921</v>
      </c>
      <c r="D13" s="14">
        <v>154028</v>
      </c>
      <c r="E13" s="14">
        <v>184442</v>
      </c>
      <c r="F13" s="14">
        <v>110120</v>
      </c>
      <c r="G13" s="14">
        <v>187411</v>
      </c>
      <c r="H13" s="14">
        <v>88252</v>
      </c>
      <c r="I13" s="14">
        <v>66462</v>
      </c>
      <c r="J13" s="12">
        <f t="shared" si="2"/>
        <v>1006292</v>
      </c>
    </row>
    <row r="14" spans="1:10" ht="15.75">
      <c r="A14" s="15" t="s">
        <v>28</v>
      </c>
      <c r="B14" s="14">
        <v>106699</v>
      </c>
      <c r="C14" s="14">
        <v>84706</v>
      </c>
      <c r="D14" s="14">
        <v>140647</v>
      </c>
      <c r="E14" s="14">
        <v>163188</v>
      </c>
      <c r="F14" s="14">
        <v>89614</v>
      </c>
      <c r="G14" s="14">
        <v>158805</v>
      </c>
      <c r="H14" s="14">
        <v>76054</v>
      </c>
      <c r="I14" s="14">
        <v>61399</v>
      </c>
      <c r="J14" s="12">
        <f t="shared" si="2"/>
        <v>881112</v>
      </c>
    </row>
    <row r="15" spans="1:10" ht="15.75">
      <c r="A15" s="15" t="s">
        <v>29</v>
      </c>
      <c r="B15" s="14">
        <v>37756</v>
      </c>
      <c r="C15" s="14">
        <v>34622</v>
      </c>
      <c r="D15" s="14">
        <v>43551</v>
      </c>
      <c r="E15" s="14">
        <v>57470</v>
      </c>
      <c r="F15" s="14">
        <v>32333</v>
      </c>
      <c r="G15" s="14">
        <v>50837</v>
      </c>
      <c r="H15" s="14">
        <v>25576</v>
      </c>
      <c r="I15" s="14">
        <v>17019</v>
      </c>
      <c r="J15" s="12">
        <f t="shared" si="2"/>
        <v>299164</v>
      </c>
    </row>
    <row r="16" spans="1:10" ht="15.75">
      <c r="A16" s="17" t="s">
        <v>30</v>
      </c>
      <c r="B16" s="18">
        <f>B17+B18+B19</f>
        <v>176520</v>
      </c>
      <c r="C16" s="18">
        <f aca="true" t="shared" si="5" ref="C16:I16">C17+C18+C19</f>
        <v>122058</v>
      </c>
      <c r="D16" s="18">
        <f t="shared" si="5"/>
        <v>142990</v>
      </c>
      <c r="E16" s="18">
        <f t="shared" si="5"/>
        <v>213752</v>
      </c>
      <c r="F16" s="18">
        <f t="shared" si="5"/>
        <v>142833</v>
      </c>
      <c r="G16" s="18">
        <f t="shared" si="5"/>
        <v>242716</v>
      </c>
      <c r="H16" s="18">
        <f t="shared" si="5"/>
        <v>148938</v>
      </c>
      <c r="I16" s="18">
        <f t="shared" si="5"/>
        <v>92528</v>
      </c>
      <c r="J16" s="12">
        <f aca="true" t="shared" si="6" ref="J16:J22">SUM(B16:I16)</f>
        <v>1282335</v>
      </c>
    </row>
    <row r="17" spans="1:10" ht="18.75" customHeight="1">
      <c r="A17" s="13" t="s">
        <v>31</v>
      </c>
      <c r="B17" s="14">
        <v>90581</v>
      </c>
      <c r="C17" s="14">
        <v>67155</v>
      </c>
      <c r="D17" s="14">
        <v>79583</v>
      </c>
      <c r="E17" s="14">
        <v>116387</v>
      </c>
      <c r="F17" s="14">
        <v>79904</v>
      </c>
      <c r="G17" s="14">
        <v>133182</v>
      </c>
      <c r="H17" s="14">
        <v>78688</v>
      </c>
      <c r="I17" s="14">
        <v>49292</v>
      </c>
      <c r="J17" s="12">
        <f t="shared" si="6"/>
        <v>694772</v>
      </c>
    </row>
    <row r="18" spans="1:10" ht="18.75" customHeight="1">
      <c r="A18" s="13" t="s">
        <v>32</v>
      </c>
      <c r="B18" s="14">
        <v>64962</v>
      </c>
      <c r="C18" s="14">
        <v>39395</v>
      </c>
      <c r="D18" s="14">
        <v>46917</v>
      </c>
      <c r="E18" s="14">
        <v>70422</v>
      </c>
      <c r="F18" s="14">
        <v>47400</v>
      </c>
      <c r="G18" s="14">
        <v>83274</v>
      </c>
      <c r="H18" s="14">
        <v>54770</v>
      </c>
      <c r="I18" s="14">
        <v>34877</v>
      </c>
      <c r="J18" s="12">
        <f t="shared" si="6"/>
        <v>442017</v>
      </c>
    </row>
    <row r="19" spans="1:10" ht="18.75" customHeight="1">
      <c r="A19" s="13" t="s">
        <v>33</v>
      </c>
      <c r="B19" s="14">
        <v>20977</v>
      </c>
      <c r="C19" s="14">
        <v>15508</v>
      </c>
      <c r="D19" s="14">
        <v>16490</v>
      </c>
      <c r="E19" s="14">
        <v>26943</v>
      </c>
      <c r="F19" s="14">
        <v>15529</v>
      </c>
      <c r="G19" s="14">
        <v>26260</v>
      </c>
      <c r="H19" s="14">
        <v>15480</v>
      </c>
      <c r="I19" s="14">
        <v>8359</v>
      </c>
      <c r="J19" s="12">
        <f t="shared" si="6"/>
        <v>145546</v>
      </c>
    </row>
    <row r="20" spans="1:10" ht="18.75" customHeight="1">
      <c r="A20" s="17" t="s">
        <v>34</v>
      </c>
      <c r="B20" s="14">
        <f>B21+B22</f>
        <v>53556</v>
      </c>
      <c r="C20" s="14">
        <f aca="true" t="shared" si="7" ref="C20:I20">C21+C22</f>
        <v>46283</v>
      </c>
      <c r="D20" s="14">
        <f t="shared" si="7"/>
        <v>70081</v>
      </c>
      <c r="E20" s="14">
        <f t="shared" si="7"/>
        <v>94543</v>
      </c>
      <c r="F20" s="14">
        <f t="shared" si="7"/>
        <v>53347</v>
      </c>
      <c r="G20" s="14">
        <f t="shared" si="7"/>
        <v>72251</v>
      </c>
      <c r="H20" s="14">
        <f t="shared" si="7"/>
        <v>31252</v>
      </c>
      <c r="I20" s="14">
        <f t="shared" si="7"/>
        <v>17921</v>
      </c>
      <c r="J20" s="12">
        <f t="shared" si="6"/>
        <v>439234</v>
      </c>
    </row>
    <row r="21" spans="1:10" ht="18.75" customHeight="1">
      <c r="A21" s="13" t="s">
        <v>35</v>
      </c>
      <c r="B21" s="14">
        <v>30527</v>
      </c>
      <c r="C21" s="14">
        <v>26381</v>
      </c>
      <c r="D21" s="14">
        <v>39946</v>
      </c>
      <c r="E21" s="14">
        <v>53890</v>
      </c>
      <c r="F21" s="14">
        <v>30408</v>
      </c>
      <c r="G21" s="14">
        <v>41183</v>
      </c>
      <c r="H21" s="14">
        <v>17814</v>
      </c>
      <c r="I21" s="14">
        <v>10215</v>
      </c>
      <c r="J21" s="12">
        <f t="shared" si="6"/>
        <v>250364</v>
      </c>
    </row>
    <row r="22" spans="1:10" ht="18.75" customHeight="1">
      <c r="A22" s="13" t="s">
        <v>36</v>
      </c>
      <c r="B22" s="14">
        <v>23029</v>
      </c>
      <c r="C22" s="14">
        <v>19902</v>
      </c>
      <c r="D22" s="14">
        <v>30135</v>
      </c>
      <c r="E22" s="14">
        <v>40653</v>
      </c>
      <c r="F22" s="14">
        <v>22939</v>
      </c>
      <c r="G22" s="14">
        <v>31068</v>
      </c>
      <c r="H22" s="14">
        <v>13438</v>
      </c>
      <c r="I22" s="14">
        <v>7706</v>
      </c>
      <c r="J22" s="12">
        <f t="shared" si="6"/>
        <v>188870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0.9526196170502185</v>
      </c>
      <c r="C28" s="23">
        <f aca="true" t="shared" si="8" ref="C28:I28">(((+C$8+C$16)*C$25)+(C$20*C$26))/C$7</f>
        <v>0.951132894264246</v>
      </c>
      <c r="D28" s="23">
        <f t="shared" si="8"/>
        <v>0.9743480790163136</v>
      </c>
      <c r="E28" s="23">
        <f t="shared" si="8"/>
        <v>0.9726336806663027</v>
      </c>
      <c r="F28" s="23">
        <f t="shared" si="8"/>
        <v>0.9696712803934187</v>
      </c>
      <c r="G28" s="23">
        <f t="shared" si="8"/>
        <v>0.9732210196419566</v>
      </c>
      <c r="H28" s="23">
        <f t="shared" si="8"/>
        <v>0.9124561833318654</v>
      </c>
      <c r="I28" s="23">
        <f t="shared" si="8"/>
        <v>0.9684812377213771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1.4846576731727654</v>
      </c>
      <c r="C31" s="26">
        <f aca="true" t="shared" si="9" ref="C31:I31">C28*C30</f>
        <v>1.4576111604599569</v>
      </c>
      <c r="D31" s="26">
        <f t="shared" si="9"/>
        <v>1.5084856959330568</v>
      </c>
      <c r="E31" s="26">
        <f t="shared" si="9"/>
        <v>1.505053357463037</v>
      </c>
      <c r="F31" s="26">
        <f t="shared" si="9"/>
        <v>1.4602279811444492</v>
      </c>
      <c r="G31" s="26">
        <f t="shared" si="9"/>
        <v>1.5361320574028643</v>
      </c>
      <c r="H31" s="26">
        <f t="shared" si="9"/>
        <v>1.6504507444106782</v>
      </c>
      <c r="I31" s="26">
        <f t="shared" si="9"/>
        <v>1.8529951521323107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772743.53</v>
      </c>
      <c r="C37" s="29">
        <f aca="true" t="shared" si="11" ref="C37:I37">+C38+C39</f>
        <v>608736.32</v>
      </c>
      <c r="D37" s="29">
        <f t="shared" si="11"/>
        <v>878635.6</v>
      </c>
      <c r="E37" s="29">
        <f t="shared" si="11"/>
        <v>1127780.13</v>
      </c>
      <c r="F37" s="29">
        <f t="shared" si="11"/>
        <v>671658.14</v>
      </c>
      <c r="G37" s="29">
        <f t="shared" si="11"/>
        <v>1151358.63</v>
      </c>
      <c r="H37" s="29">
        <f t="shared" si="11"/>
        <v>637163.11</v>
      </c>
      <c r="I37" s="29">
        <f t="shared" si="11"/>
        <v>512158.6</v>
      </c>
      <c r="J37" s="29">
        <f t="shared" si="10"/>
        <v>6360234.06</v>
      </c>
      <c r="L37" s="43"/>
      <c r="M37" s="43"/>
    </row>
    <row r="38" spans="1:12" ht="15.75">
      <c r="A38" s="17" t="s">
        <v>76</v>
      </c>
      <c r="B38" s="30">
        <f>ROUND(+B7*B31,2)</f>
        <v>772743.53</v>
      </c>
      <c r="C38" s="30">
        <f aca="true" t="shared" si="12" ref="C38:I38">ROUND(+C7*C31,2)</f>
        <v>608736.32</v>
      </c>
      <c r="D38" s="30">
        <f t="shared" si="12"/>
        <v>878635.6</v>
      </c>
      <c r="E38" s="30">
        <f t="shared" si="12"/>
        <v>1127780.13</v>
      </c>
      <c r="F38" s="30">
        <f t="shared" si="12"/>
        <v>671658.14</v>
      </c>
      <c r="G38" s="30">
        <f t="shared" si="12"/>
        <v>1151358.63</v>
      </c>
      <c r="H38" s="30">
        <f t="shared" si="12"/>
        <v>637163.11</v>
      </c>
      <c r="I38" s="30">
        <f t="shared" si="12"/>
        <v>512158.6</v>
      </c>
      <c r="J38" s="30">
        <f>SUM(B38:I38)</f>
        <v>6360234.06</v>
      </c>
      <c r="L38" s="69"/>
    </row>
    <row r="39" spans="1:12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  <c r="L39" s="40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8"/>
    </row>
    <row r="41" spans="1:12" ht="15.75">
      <c r="A41" s="2" t="s">
        <v>72</v>
      </c>
      <c r="B41" s="31">
        <f aca="true" t="shared" si="13" ref="B41:J41">+B42+B45+B51</f>
        <v>-101190.86</v>
      </c>
      <c r="C41" s="31">
        <f t="shared" si="13"/>
        <v>-110414.66</v>
      </c>
      <c r="D41" s="31">
        <f t="shared" si="13"/>
        <v>-104431</v>
      </c>
      <c r="E41" s="31">
        <f t="shared" si="13"/>
        <v>-130593.4</v>
      </c>
      <c r="F41" s="31">
        <f t="shared" si="13"/>
        <v>-101174.57</v>
      </c>
      <c r="G41" s="31">
        <f t="shared" si="13"/>
        <v>-147032.3</v>
      </c>
      <c r="H41" s="31">
        <f t="shared" si="13"/>
        <v>-69478.29000000001</v>
      </c>
      <c r="I41" s="31">
        <f t="shared" si="13"/>
        <v>-70493.23</v>
      </c>
      <c r="J41" s="31">
        <f t="shared" si="13"/>
        <v>-834808.31</v>
      </c>
      <c r="L41" s="43"/>
    </row>
    <row r="42" spans="1:12" ht="15.75">
      <c r="A42" s="17" t="s">
        <v>45</v>
      </c>
      <c r="B42" s="32">
        <f>B43+B44</f>
        <v>-87897</v>
      </c>
      <c r="C42" s="32">
        <f aca="true" t="shared" si="14" ref="C42:I42">C43+C44</f>
        <v>-93108</v>
      </c>
      <c r="D42" s="32">
        <f t="shared" si="14"/>
        <v>-93495</v>
      </c>
      <c r="E42" s="32">
        <f t="shared" si="14"/>
        <v>-107802</v>
      </c>
      <c r="F42" s="32">
        <f t="shared" si="14"/>
        <v>-95163</v>
      </c>
      <c r="G42" s="32">
        <f t="shared" si="14"/>
        <v>-112494</v>
      </c>
      <c r="H42" s="32">
        <f t="shared" si="14"/>
        <v>-47946</v>
      </c>
      <c r="I42" s="32">
        <f t="shared" si="14"/>
        <v>-63198</v>
      </c>
      <c r="J42" s="31">
        <f t="shared" si="10"/>
        <v>-701103</v>
      </c>
      <c r="L42" s="43"/>
    </row>
    <row r="43" spans="1:12" ht="15.75">
      <c r="A43" s="13" t="s">
        <v>70</v>
      </c>
      <c r="B43" s="32">
        <f aca="true" t="shared" si="15" ref="B43:I43">ROUND(-B9*$D$3,2)</f>
        <v>-87897</v>
      </c>
      <c r="C43" s="32">
        <f t="shared" si="15"/>
        <v>-93108</v>
      </c>
      <c r="D43" s="32">
        <f t="shared" si="15"/>
        <v>-93495</v>
      </c>
      <c r="E43" s="32">
        <f t="shared" si="15"/>
        <v>-107802</v>
      </c>
      <c r="F43" s="32">
        <f t="shared" si="15"/>
        <v>-95163</v>
      </c>
      <c r="G43" s="32">
        <f t="shared" si="15"/>
        <v>-112494</v>
      </c>
      <c r="H43" s="32">
        <f t="shared" si="15"/>
        <v>-47946</v>
      </c>
      <c r="I43" s="32">
        <f t="shared" si="15"/>
        <v>-63198</v>
      </c>
      <c r="J43" s="31">
        <f t="shared" si="10"/>
        <v>-701103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-13293.86</v>
      </c>
      <c r="C45" s="32">
        <f t="shared" si="17"/>
        <v>-17306.66</v>
      </c>
      <c r="D45" s="32">
        <f t="shared" si="17"/>
        <v>-10936</v>
      </c>
      <c r="E45" s="32">
        <f t="shared" si="17"/>
        <v>-22791.4</v>
      </c>
      <c r="F45" s="32">
        <f t="shared" si="17"/>
        <v>-6011.57</v>
      </c>
      <c r="G45" s="32">
        <f t="shared" si="17"/>
        <v>-34538.3</v>
      </c>
      <c r="H45" s="32">
        <f t="shared" si="17"/>
        <v>-21532.29</v>
      </c>
      <c r="I45" s="32">
        <f t="shared" si="17"/>
        <v>-7295.23</v>
      </c>
      <c r="J45" s="32">
        <f t="shared" si="17"/>
        <v>-133705.31000000003</v>
      </c>
      <c r="L45" s="57"/>
    </row>
    <row r="46" spans="1:10" ht="15.75">
      <c r="A46" s="13" t="s">
        <v>63</v>
      </c>
      <c r="B46" s="27">
        <v>-13293.86</v>
      </c>
      <c r="C46" s="27">
        <v>-17306.66</v>
      </c>
      <c r="D46" s="27">
        <v>-10436</v>
      </c>
      <c r="E46" s="27">
        <v>-22791.4</v>
      </c>
      <c r="F46" s="27">
        <v>-5511.57</v>
      </c>
      <c r="G46" s="27">
        <v>-34538.3</v>
      </c>
      <c r="H46" s="27">
        <v>-21532.29</v>
      </c>
      <c r="I46" s="27">
        <v>-7295.23</v>
      </c>
      <c r="J46" s="27">
        <f t="shared" si="10"/>
        <v>-132705.31000000003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-500</v>
      </c>
      <c r="E48" s="27">
        <v>0</v>
      </c>
      <c r="F48" s="27">
        <v>-500</v>
      </c>
      <c r="G48" s="27">
        <v>0</v>
      </c>
      <c r="H48" s="27">
        <v>0</v>
      </c>
      <c r="I48" s="27">
        <v>0</v>
      </c>
      <c r="J48" s="27">
        <f t="shared" si="10"/>
        <v>-1000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47</v>
      </c>
      <c r="B53" s="35">
        <f aca="true" t="shared" si="18" ref="B53:I53">+B37+B41</f>
        <v>671552.67</v>
      </c>
      <c r="C53" s="35">
        <f t="shared" si="18"/>
        <v>498321.6599999999</v>
      </c>
      <c r="D53" s="35">
        <f t="shared" si="18"/>
        <v>774204.6</v>
      </c>
      <c r="E53" s="35">
        <f t="shared" si="18"/>
        <v>997186.7299999999</v>
      </c>
      <c r="F53" s="35">
        <f t="shared" si="18"/>
        <v>570483.5700000001</v>
      </c>
      <c r="G53" s="35">
        <f t="shared" si="18"/>
        <v>1004326.3299999998</v>
      </c>
      <c r="H53" s="35">
        <f t="shared" si="18"/>
        <v>567684.82</v>
      </c>
      <c r="I53" s="35">
        <f t="shared" si="18"/>
        <v>441665.37</v>
      </c>
      <c r="J53" s="35">
        <f>SUM(B53:I53)</f>
        <v>5525425.750000001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5525425.74</v>
      </c>
      <c r="L56" s="43"/>
    </row>
    <row r="57" spans="1:10" ht="17.25" customHeight="1">
      <c r="A57" s="17" t="s">
        <v>49</v>
      </c>
      <c r="B57" s="45">
        <v>103958.78</v>
      </c>
      <c r="C57" s="45">
        <v>108728.08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212686.86</v>
      </c>
    </row>
    <row r="58" spans="1:10" ht="17.25" customHeight="1">
      <c r="A58" s="17" t="s">
        <v>55</v>
      </c>
      <c r="B58" s="45">
        <v>236894.58</v>
      </c>
      <c r="C58" s="45">
        <v>182901.46</v>
      </c>
      <c r="D58" s="44">
        <v>0</v>
      </c>
      <c r="E58" s="45">
        <v>113237.15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533033.19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50221.05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50221.05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104480.39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104480.39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31111.98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31111.98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40411.53</v>
      </c>
      <c r="E62" s="44">
        <v>0</v>
      </c>
      <c r="F62" s="45">
        <v>60779.8</v>
      </c>
      <c r="G62" s="44">
        <v>0</v>
      </c>
      <c r="H62" s="44">
        <v>0</v>
      </c>
      <c r="I62" s="44">
        <v>0</v>
      </c>
      <c r="J62" s="35">
        <f t="shared" si="19"/>
        <v>101191.33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75147.77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75147.77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60039.59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60039.59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10308.9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10308.9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170056.07</v>
      </c>
      <c r="G66" s="44">
        <v>0</v>
      </c>
      <c r="H66" s="44">
        <v>0</v>
      </c>
      <c r="I66" s="44">
        <v>0</v>
      </c>
      <c r="J66" s="35">
        <f t="shared" si="19"/>
        <v>170056.07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95832.18</v>
      </c>
      <c r="H67" s="45">
        <v>141805.83</v>
      </c>
      <c r="I67" s="44">
        <v>0</v>
      </c>
      <c r="J67" s="32">
        <f t="shared" si="19"/>
        <v>237638.00999999998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210720.28</v>
      </c>
      <c r="H68" s="44">
        <v>0</v>
      </c>
      <c r="I68" s="44">
        <v>0</v>
      </c>
      <c r="J68" s="35">
        <f t="shared" si="19"/>
        <v>210720.28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36722.42</v>
      </c>
      <c r="J69" s="32">
        <f t="shared" si="19"/>
        <v>36722.42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112226.59</v>
      </c>
      <c r="J70" s="35">
        <f t="shared" si="19"/>
        <v>112226.59</v>
      </c>
    </row>
    <row r="71" spans="1:10" ht="17.25" customHeight="1">
      <c r="A71" s="41" t="s">
        <v>68</v>
      </c>
      <c r="B71" s="39">
        <v>330699.31</v>
      </c>
      <c r="C71" s="39">
        <v>206692.12</v>
      </c>
      <c r="D71" s="39">
        <v>547979.65</v>
      </c>
      <c r="E71" s="39">
        <v>738453.31</v>
      </c>
      <c r="F71" s="39">
        <v>339647.71</v>
      </c>
      <c r="G71" s="39">
        <v>697773.87</v>
      </c>
      <c r="H71" s="39">
        <v>425878.99</v>
      </c>
      <c r="I71" s="39">
        <v>292716.35</v>
      </c>
      <c r="J71" s="39">
        <f>SUM(B71:I71)</f>
        <v>3579841.31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1.572601152581239</v>
      </c>
      <c r="C75" s="49">
        <v>1.5335401985428827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1.463890565885379</v>
      </c>
      <c r="C76" s="49">
        <v>1.4279357979958105</v>
      </c>
      <c r="D76" s="44"/>
      <c r="E76" s="49">
        <v>1.5368253608708065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1.4124004068128493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1.4860743121389304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1.7760944743126412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1.6903807877645087</v>
      </c>
      <c r="E80" s="44">
        <v>0</v>
      </c>
      <c r="F80" s="49">
        <v>1.5105978129124358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1.4824137325719067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1.480729234984624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1.46702318420576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1.4505312744676109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1.476941739783591</v>
      </c>
      <c r="H85" s="49">
        <v>1.65045074005191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1.6157972951402038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1.8120283600493219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1.875836869480933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2013-09-04T19:21:43Z</dcterms:modified>
  <cp:category/>
  <cp:version/>
  <cp:contentType/>
  <cp:contentStatus/>
</cp:coreProperties>
</file>