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 280813" sheetId="1" r:id="rId1"/>
  </sheets>
  <definedNames>
    <definedName name="_xlnm.Print_Titles" localSheetId="0">'DETALHAMENTO PERMISSÃO 280813'!$1:$6</definedName>
  </definedNames>
  <calcPr fullCalcOnLoad="1"/>
</workbook>
</file>

<file path=xl/sharedStrings.xml><?xml version="1.0" encoding="utf-8"?>
<sst xmlns="http://schemas.openxmlformats.org/spreadsheetml/2006/main" count="94" uniqueCount="94">
  <si>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</si>
  <si>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</si>
  <si>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</si>
  <si>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</si>
  <si>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</si>
  <si>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</si>
  <si>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</si>
  <si>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</si>
  <si>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</si>
  <si>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</si>
  <si>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</si>
  <si>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</si>
  <si>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</si>
  <si>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</si>
  <si>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</si>
  <si>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</si>
  <si>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</si>
  <si>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</si>
  <si>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</si>
  <si>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</si>
  <si>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</si>
  <si>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</si>
  <si>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</si>
  <si>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</si>
  <si>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</si>
  <si>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</si>
  <si>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</si>
  <si>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</si>
  <si>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</si>
  <si>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</si>
  <si>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</si>
  <si>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</si>
  <si>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</si>
  <si>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</si>
  <si>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</si>
  <si>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</si>
  <si>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</si>
  <si>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</si>
  <si>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</si>
  <si>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</si>
  <si>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 Remuneração Mensal de AVL (5.1. x 5.2.)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</si>
  <si>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</si>
  <si>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</si>
  <si>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</si>
  <si>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</si>
  <si>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</si>
  <si>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</si>
  <si>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</si>
  <si>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</si>
  <si>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</si>
  <si>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</si>
  <si>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</si>
  <si>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</si>
  <si>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</si>
  <si>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</si>
  <si>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</si>
  <si>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</si>
  <si>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</si>
  <si>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</si>
  <si>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</si>
  <si>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</si>
  <si>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</si>
  <si>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</si>
  <si>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</si>
  <si>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</si>
  <si>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</si>
  <si>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</si>
  <si>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</si>
  <si>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</si>
  <si>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</si>
  <si>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</si>
  <si>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</si>
  <si>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7. Acertos Financeiros (7.1. + 7.2. + 7.3. + 7.4.)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</si>
  <si>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</si>
  <si>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</si>
  <si>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</si>
  <si>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</si>
  <si>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 Tarifa de Remuneração Líquida Por Passageiro (1)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</si>
  <si>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</si>
  <si>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</si>
  <si>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</si>
  <si>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</si>
  <si>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</si>
  <si>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</si>
  <si>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</si>
  <si>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</si>
  <si>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</si>
  <si>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</si>
  <si>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</si>
  <si>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</si>
  <si>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</si>
  <si>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</si>
  <si>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</si>
  <si>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OPERAÇÃO 28/08/13 - VENCIMENTO 04/09/13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</si>
</sst>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175" fontId="41" fillId="0" borderId="10" xfId="45" applyNumberFormat="1" applyFont="1" applyBorder="1" applyAlignment="1">
      <alignment vertical="center"/>
    </xf>
    <xf numFmtId="176" fontId="41" fillId="0" borderId="10" xfId="45" applyNumberFormat="1" applyFont="1" applyFill="1" applyBorder="1" applyAlignment="1">
      <alignment vertical="center"/>
    </xf>
    <xf numFmtId="176" fontId="41" fillId="0" borderId="10" xfId="45" applyNumberFormat="1" applyFont="1" applyBorder="1" applyAlignment="1">
      <alignment vertical="center"/>
    </xf>
    <xf numFmtId="177" fontId="41" fillId="0" borderId="10" xfId="45" applyNumberFormat="1" applyFont="1" applyBorder="1" applyAlignment="1">
      <alignment vertical="center"/>
    </xf>
    <xf numFmtId="175" fontId="41" fillId="0" borderId="10" xfId="45" applyNumberFormat="1" applyFont="1" applyFill="1" applyBorder="1" applyAlignment="1">
      <alignment vertical="center"/>
    </xf>
    <xf numFmtId="43" fontId="41" fillId="0" borderId="14" xfId="45" applyNumberFormat="1" applyFont="1" applyBorder="1" applyAlignment="1">
      <alignment vertical="center"/>
    </xf>
    <xf numFmtId="176" fontId="41" fillId="0" borderId="14" xfId="45" applyNumberFormat="1" applyFont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43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638175</xdr:colOff>
      <xdr:row>92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4310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638175</xdr:colOff>
      <xdr:row>92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4310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638175</xdr:colOff>
      <xdr:row>92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194310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4" t="s">
        <v>16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21">
      <c r="A2" s="65" t="s">
        <v>93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6" t="s">
        <v>18</v>
      </c>
      <c r="B4" s="66" t="s">
        <v>19</v>
      </c>
      <c r="C4" s="66"/>
      <c r="D4" s="66"/>
      <c r="E4" s="66"/>
      <c r="F4" s="66"/>
      <c r="G4" s="66"/>
      <c r="H4" s="66"/>
      <c r="I4" s="66"/>
      <c r="J4" s="67" t="s">
        <v>20</v>
      </c>
    </row>
    <row r="5" spans="1:10" ht="38.25">
      <c r="A5" s="66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6"/>
    </row>
    <row r="6" spans="1:10" ht="15.75">
      <c r="A6" s="6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6"/>
    </row>
    <row r="7" spans="1:12" ht="15.75">
      <c r="A7" s="9" t="s">
        <v>21</v>
      </c>
      <c r="B7" s="10">
        <f>B8+B16+B20</f>
        <v>527226</v>
      </c>
      <c r="C7" s="10">
        <f aca="true" t="shared" si="0" ref="C7:I7">C8+C16+C20</f>
        <v>417396</v>
      </c>
      <c r="D7" s="10">
        <f t="shared" si="0"/>
        <v>582484</v>
      </c>
      <c r="E7" s="10">
        <f t="shared" si="0"/>
        <v>751002</v>
      </c>
      <c r="F7" s="10">
        <f t="shared" si="0"/>
        <v>458282</v>
      </c>
      <c r="G7" s="10">
        <f t="shared" si="0"/>
        <v>751716</v>
      </c>
      <c r="H7" s="10">
        <f t="shared" si="0"/>
        <v>382191</v>
      </c>
      <c r="I7" s="10">
        <f t="shared" si="0"/>
        <v>276481</v>
      </c>
      <c r="J7" s="10">
        <f>+J8+J16+J20</f>
        <v>4146778</v>
      </c>
      <c r="L7" s="42"/>
    </row>
    <row r="8" spans="1:10" ht="15.75">
      <c r="A8" s="11" t="s">
        <v>22</v>
      </c>
      <c r="B8" s="12">
        <f>+B9+B12</f>
        <v>291403</v>
      </c>
      <c r="C8" s="12">
        <f>+C9+C12</f>
        <v>247709</v>
      </c>
      <c r="D8" s="12">
        <f aca="true" t="shared" si="1" ref="D8:I8">+D9+D12</f>
        <v>367190</v>
      </c>
      <c r="E8" s="12">
        <f t="shared" si="1"/>
        <v>440567</v>
      </c>
      <c r="F8" s="12">
        <f t="shared" si="1"/>
        <v>260740</v>
      </c>
      <c r="G8" s="12">
        <f t="shared" si="1"/>
        <v>432971</v>
      </c>
      <c r="H8" s="12">
        <f t="shared" si="1"/>
        <v>203612</v>
      </c>
      <c r="I8" s="12">
        <f t="shared" si="1"/>
        <v>166074</v>
      </c>
      <c r="J8" s="12">
        <f>SUM(B8:I8)</f>
        <v>2410266</v>
      </c>
    </row>
    <row r="9" spans="1:10" ht="15.75">
      <c r="A9" s="13" t="s">
        <v>23</v>
      </c>
      <c r="B9" s="14">
        <v>28806</v>
      </c>
      <c r="C9" s="14">
        <v>30171</v>
      </c>
      <c r="D9" s="14">
        <v>30439</v>
      </c>
      <c r="E9" s="14">
        <v>35154</v>
      </c>
      <c r="F9" s="14">
        <v>30883</v>
      </c>
      <c r="G9" s="14">
        <v>36739</v>
      </c>
      <c r="H9" s="14">
        <v>15610</v>
      </c>
      <c r="I9" s="14">
        <v>21060</v>
      </c>
      <c r="J9" s="12">
        <f aca="true" t="shared" si="2" ref="J9:J15">SUM(B9:I9)</f>
        <v>228862</v>
      </c>
    </row>
    <row r="10" spans="1:10" ht="15.75">
      <c r="A10" s="15" t="s">
        <v>24</v>
      </c>
      <c r="B10" s="14">
        <f>+B9-B11</f>
        <v>28806</v>
      </c>
      <c r="C10" s="14">
        <f aca="true" t="shared" si="3" ref="C10:I10">+C9-C11</f>
        <v>30171</v>
      </c>
      <c r="D10" s="14">
        <f t="shared" si="3"/>
        <v>30439</v>
      </c>
      <c r="E10" s="14">
        <f t="shared" si="3"/>
        <v>35154</v>
      </c>
      <c r="F10" s="14">
        <f t="shared" si="3"/>
        <v>30883</v>
      </c>
      <c r="G10" s="14">
        <f t="shared" si="3"/>
        <v>36739</v>
      </c>
      <c r="H10" s="14">
        <f t="shared" si="3"/>
        <v>15610</v>
      </c>
      <c r="I10" s="14">
        <f t="shared" si="3"/>
        <v>21060</v>
      </c>
      <c r="J10" s="12">
        <f t="shared" si="2"/>
        <v>228862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262597</v>
      </c>
      <c r="C12" s="14">
        <f aca="true" t="shared" si="4" ref="C12:I12">C13+C14+C15</f>
        <v>217538</v>
      </c>
      <c r="D12" s="14">
        <f t="shared" si="4"/>
        <v>336751</v>
      </c>
      <c r="E12" s="14">
        <f t="shared" si="4"/>
        <v>405413</v>
      </c>
      <c r="F12" s="14">
        <f t="shared" si="4"/>
        <v>229857</v>
      </c>
      <c r="G12" s="14">
        <f t="shared" si="4"/>
        <v>396232</v>
      </c>
      <c r="H12" s="14">
        <f t="shared" si="4"/>
        <v>188002</v>
      </c>
      <c r="I12" s="14">
        <f t="shared" si="4"/>
        <v>145014</v>
      </c>
      <c r="J12" s="12">
        <f t="shared" si="2"/>
        <v>2181404</v>
      </c>
    </row>
    <row r="13" spans="1:10" ht="15.75">
      <c r="A13" s="15" t="s">
        <v>27</v>
      </c>
      <c r="B13" s="14">
        <v>117093</v>
      </c>
      <c r="C13" s="14">
        <v>98695</v>
      </c>
      <c r="D13" s="14">
        <v>153423</v>
      </c>
      <c r="E13" s="14">
        <v>184843</v>
      </c>
      <c r="F13" s="14">
        <v>109010</v>
      </c>
      <c r="G13" s="14">
        <v>186971</v>
      </c>
      <c r="H13" s="14">
        <v>86859</v>
      </c>
      <c r="I13" s="14">
        <v>66385</v>
      </c>
      <c r="J13" s="12">
        <f t="shared" si="2"/>
        <v>1003279</v>
      </c>
    </row>
    <row r="14" spans="1:10" ht="15.75">
      <c r="A14" s="15" t="s">
        <v>28</v>
      </c>
      <c r="B14" s="14">
        <v>106020</v>
      </c>
      <c r="C14" s="14">
        <v>83426</v>
      </c>
      <c r="D14" s="14">
        <v>138304</v>
      </c>
      <c r="E14" s="14">
        <v>160834</v>
      </c>
      <c r="F14" s="14">
        <v>87891</v>
      </c>
      <c r="G14" s="14">
        <v>156986</v>
      </c>
      <c r="H14" s="14">
        <v>74576</v>
      </c>
      <c r="I14" s="14">
        <v>61072</v>
      </c>
      <c r="J14" s="12">
        <f t="shared" si="2"/>
        <v>869109</v>
      </c>
    </row>
    <row r="15" spans="1:10" ht="15.75">
      <c r="A15" s="15" t="s">
        <v>29</v>
      </c>
      <c r="B15" s="14">
        <v>39484</v>
      </c>
      <c r="C15" s="14">
        <v>35417</v>
      </c>
      <c r="D15" s="14">
        <v>45024</v>
      </c>
      <c r="E15" s="14">
        <v>59736</v>
      </c>
      <c r="F15" s="14">
        <v>32956</v>
      </c>
      <c r="G15" s="14">
        <v>52275</v>
      </c>
      <c r="H15" s="14">
        <v>26567</v>
      </c>
      <c r="I15" s="14">
        <v>17557</v>
      </c>
      <c r="J15" s="12">
        <f t="shared" si="2"/>
        <v>309016</v>
      </c>
    </row>
    <row r="16" spans="1:10" ht="15.75">
      <c r="A16" s="17" t="s">
        <v>30</v>
      </c>
      <c r="B16" s="18">
        <f>B17+B18+B19</f>
        <v>179534</v>
      </c>
      <c r="C16" s="18">
        <f aca="true" t="shared" si="5" ref="C16:I16">C17+C18+C19</f>
        <v>122248</v>
      </c>
      <c r="D16" s="18">
        <f t="shared" si="5"/>
        <v>142873</v>
      </c>
      <c r="E16" s="18">
        <f t="shared" si="5"/>
        <v>213541</v>
      </c>
      <c r="F16" s="18">
        <f t="shared" si="5"/>
        <v>142643</v>
      </c>
      <c r="G16" s="18">
        <f t="shared" si="5"/>
        <v>243753</v>
      </c>
      <c r="H16" s="18">
        <f t="shared" si="5"/>
        <v>146082</v>
      </c>
      <c r="I16" s="18">
        <f t="shared" si="5"/>
        <v>91824</v>
      </c>
      <c r="J16" s="12">
        <f aca="true" t="shared" si="6" ref="J16:J22">SUM(B16:I16)</f>
        <v>1282498</v>
      </c>
    </row>
    <row r="17" spans="1:10" ht="18.75" customHeight="1">
      <c r="A17" s="13" t="s">
        <v>31</v>
      </c>
      <c r="B17" s="14">
        <v>92511</v>
      </c>
      <c r="C17" s="14">
        <v>67766</v>
      </c>
      <c r="D17" s="14">
        <v>80958</v>
      </c>
      <c r="E17" s="14">
        <v>117928</v>
      </c>
      <c r="F17" s="14">
        <v>80270</v>
      </c>
      <c r="G17" s="14">
        <v>134310</v>
      </c>
      <c r="H17" s="14">
        <v>77375</v>
      </c>
      <c r="I17" s="14">
        <v>49069</v>
      </c>
      <c r="J17" s="12">
        <f t="shared" si="6"/>
        <v>700187</v>
      </c>
    </row>
    <row r="18" spans="1:10" ht="18.75" customHeight="1">
      <c r="A18" s="13" t="s">
        <v>32</v>
      </c>
      <c r="B18" s="14">
        <v>64837</v>
      </c>
      <c r="C18" s="14">
        <v>38284</v>
      </c>
      <c r="D18" s="14">
        <v>44757</v>
      </c>
      <c r="E18" s="14">
        <v>67556</v>
      </c>
      <c r="F18" s="14">
        <v>46396</v>
      </c>
      <c r="G18" s="14">
        <v>82387</v>
      </c>
      <c r="H18" s="14">
        <v>52648</v>
      </c>
      <c r="I18" s="14">
        <v>34009</v>
      </c>
      <c r="J18" s="12">
        <f t="shared" si="6"/>
        <v>430874</v>
      </c>
    </row>
    <row r="19" spans="1:10" ht="18.75" customHeight="1">
      <c r="A19" s="13" t="s">
        <v>33</v>
      </c>
      <c r="B19" s="14">
        <v>22186</v>
      </c>
      <c r="C19" s="14">
        <v>16198</v>
      </c>
      <c r="D19" s="14">
        <v>17158</v>
      </c>
      <c r="E19" s="14">
        <v>28057</v>
      </c>
      <c r="F19" s="14">
        <v>15977</v>
      </c>
      <c r="G19" s="14">
        <v>27056</v>
      </c>
      <c r="H19" s="14">
        <v>16059</v>
      </c>
      <c r="I19" s="14">
        <v>8746</v>
      </c>
      <c r="J19" s="12">
        <f t="shared" si="6"/>
        <v>151437</v>
      </c>
    </row>
    <row r="20" spans="1:10" ht="18.75" customHeight="1">
      <c r="A20" s="17" t="s">
        <v>34</v>
      </c>
      <c r="B20" s="14">
        <f>B21+B22</f>
        <v>56289</v>
      </c>
      <c r="C20" s="14">
        <f aca="true" t="shared" si="7" ref="C20:I20">C21+C22</f>
        <v>47439</v>
      </c>
      <c r="D20" s="14">
        <f t="shared" si="7"/>
        <v>72421</v>
      </c>
      <c r="E20" s="14">
        <f t="shared" si="7"/>
        <v>96894</v>
      </c>
      <c r="F20" s="14">
        <f t="shared" si="7"/>
        <v>54899</v>
      </c>
      <c r="G20" s="14">
        <f t="shared" si="7"/>
        <v>74992</v>
      </c>
      <c r="H20" s="14">
        <f t="shared" si="7"/>
        <v>32497</v>
      </c>
      <c r="I20" s="14">
        <f t="shared" si="7"/>
        <v>18583</v>
      </c>
      <c r="J20" s="12">
        <f t="shared" si="6"/>
        <v>454014</v>
      </c>
    </row>
    <row r="21" spans="1:10" ht="18.75" customHeight="1">
      <c r="A21" s="13" t="s">
        <v>35</v>
      </c>
      <c r="B21" s="14">
        <v>32085</v>
      </c>
      <c r="C21" s="14">
        <v>27040</v>
      </c>
      <c r="D21" s="14">
        <v>41280</v>
      </c>
      <c r="E21" s="14">
        <v>55230</v>
      </c>
      <c r="F21" s="14">
        <v>31292</v>
      </c>
      <c r="G21" s="14">
        <v>42745</v>
      </c>
      <c r="H21" s="14">
        <v>18523</v>
      </c>
      <c r="I21" s="14">
        <v>10592</v>
      </c>
      <c r="J21" s="12">
        <f t="shared" si="6"/>
        <v>258787</v>
      </c>
    </row>
    <row r="22" spans="1:10" ht="18.75" customHeight="1">
      <c r="A22" s="13" t="s">
        <v>36</v>
      </c>
      <c r="B22" s="14">
        <v>24204</v>
      </c>
      <c r="C22" s="14">
        <v>20399</v>
      </c>
      <c r="D22" s="14">
        <v>31141</v>
      </c>
      <c r="E22" s="14">
        <v>41664</v>
      </c>
      <c r="F22" s="14">
        <v>23607</v>
      </c>
      <c r="G22" s="14">
        <v>32247</v>
      </c>
      <c r="H22" s="14">
        <v>13974</v>
      </c>
      <c r="I22" s="14">
        <v>7991</v>
      </c>
      <c r="J22" s="12">
        <f t="shared" si="6"/>
        <v>195227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73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0.9672</v>
      </c>
      <c r="C25" s="22">
        <v>0.9767</v>
      </c>
      <c r="D25" s="22">
        <v>1</v>
      </c>
      <c r="E25" s="22">
        <v>1</v>
      </c>
      <c r="F25" s="22">
        <v>1</v>
      </c>
      <c r="G25" s="22">
        <v>1</v>
      </c>
      <c r="H25" s="22">
        <v>0.9359</v>
      </c>
      <c r="I25" s="22">
        <v>0.9768</v>
      </c>
      <c r="J25" s="21"/>
    </row>
    <row r="26" spans="1:10" ht="18.75" customHeight="1">
      <c r="A26" s="17" t="s">
        <v>38</v>
      </c>
      <c r="B26" s="23">
        <v>0.8255</v>
      </c>
      <c r="C26" s="23">
        <v>0.746</v>
      </c>
      <c r="D26" s="23">
        <v>0.7868</v>
      </c>
      <c r="E26" s="23">
        <v>0.7831</v>
      </c>
      <c r="F26" s="23">
        <v>0.7385</v>
      </c>
      <c r="G26" s="23">
        <v>0.7222</v>
      </c>
      <c r="H26" s="23">
        <v>0.6463</v>
      </c>
      <c r="I26" s="24">
        <v>0.8485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74</v>
      </c>
      <c r="B28" s="23">
        <f>(((+B$8+B$16)*B$25)+(B$20*B$26))/B$7</f>
        <v>0.9520714757997518</v>
      </c>
      <c r="C28" s="23">
        <f aca="true" t="shared" si="8" ref="C28:I28">(((+C$8+C$16)*C$25)+(C$20*C$26))/C$7</f>
        <v>0.9504798701952104</v>
      </c>
      <c r="D28" s="23">
        <f t="shared" si="8"/>
        <v>0.9734925642592758</v>
      </c>
      <c r="E28" s="23">
        <f t="shared" si="8"/>
        <v>0.9720156423018846</v>
      </c>
      <c r="F28" s="23">
        <f t="shared" si="8"/>
        <v>0.9686741165919673</v>
      </c>
      <c r="G28" s="23">
        <f t="shared" si="8"/>
        <v>0.9722863719809076</v>
      </c>
      <c r="H28" s="23">
        <f t="shared" si="8"/>
        <v>0.911275842968568</v>
      </c>
      <c r="I28" s="23">
        <f t="shared" si="8"/>
        <v>0.9681766266036363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1.5585</v>
      </c>
      <c r="C30" s="26">
        <v>1.5325</v>
      </c>
      <c r="D30" s="26">
        <v>1.5482</v>
      </c>
      <c r="E30" s="26">
        <v>1.5474</v>
      </c>
      <c r="F30" s="26">
        <v>1.5059</v>
      </c>
      <c r="G30" s="26">
        <v>1.5784</v>
      </c>
      <c r="H30" s="26">
        <v>1.8088</v>
      </c>
      <c r="I30" s="26">
        <v>1.9133</v>
      </c>
      <c r="J30" s="27"/>
    </row>
    <row r="31" spans="1:10" ht="18.75" customHeight="1">
      <c r="A31" s="17" t="s">
        <v>75</v>
      </c>
      <c r="B31" s="26">
        <f>B28*B30</f>
        <v>1.4838033950339131</v>
      </c>
      <c r="C31" s="26">
        <f aca="true" t="shared" si="9" ref="C31:I31">C28*C30</f>
        <v>1.4566104010741598</v>
      </c>
      <c r="D31" s="26">
        <f t="shared" si="9"/>
        <v>1.5071611879862108</v>
      </c>
      <c r="E31" s="26">
        <f t="shared" si="9"/>
        <v>1.5040970048979363</v>
      </c>
      <c r="F31" s="26">
        <f t="shared" si="9"/>
        <v>1.4587263521758436</v>
      </c>
      <c r="G31" s="26">
        <f t="shared" si="9"/>
        <v>1.5346568095346647</v>
      </c>
      <c r="H31" s="26">
        <f t="shared" si="9"/>
        <v>1.6483157447615457</v>
      </c>
      <c r="I31" s="26">
        <f t="shared" si="9"/>
        <v>1.8524123396807375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40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f aca="true" t="shared" si="10" ref="J33:J50">SUM(B33:I33)</f>
        <v>0</v>
      </c>
    </row>
    <row r="34" spans="1:10" ht="18.75" customHeight="1">
      <c r="A34" s="17" t="s">
        <v>41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f t="shared" si="10"/>
        <v>0</v>
      </c>
    </row>
    <row r="35" spans="1:10" ht="18.75" customHeight="1">
      <c r="A35" s="17" t="s">
        <v>42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0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43</v>
      </c>
      <c r="B37" s="29">
        <f>+B38+B39</f>
        <v>782299.73</v>
      </c>
      <c r="C37" s="29">
        <f aca="true" t="shared" si="11" ref="C37:I37">+C38+C39</f>
        <v>607983.35</v>
      </c>
      <c r="D37" s="29">
        <f t="shared" si="11"/>
        <v>877897.28</v>
      </c>
      <c r="E37" s="29">
        <f t="shared" si="11"/>
        <v>1129579.86</v>
      </c>
      <c r="F37" s="29">
        <f t="shared" si="11"/>
        <v>668508.03</v>
      </c>
      <c r="G37" s="29">
        <f t="shared" si="11"/>
        <v>1153626.08</v>
      </c>
      <c r="H37" s="29">
        <f t="shared" si="11"/>
        <v>629971.44</v>
      </c>
      <c r="I37" s="29">
        <f t="shared" si="11"/>
        <v>512156.82</v>
      </c>
      <c r="J37" s="29">
        <f t="shared" si="10"/>
        <v>6362022.590000002</v>
      </c>
      <c r="L37" s="43"/>
      <c r="M37" s="43"/>
    </row>
    <row r="38" spans="1:12" ht="15.75">
      <c r="A38" s="17" t="s">
        <v>76</v>
      </c>
      <c r="B38" s="30">
        <f>ROUND(+B7*B31,2)</f>
        <v>782299.73</v>
      </c>
      <c r="C38" s="30">
        <f aca="true" t="shared" si="12" ref="C38:I38">ROUND(+C7*C31,2)</f>
        <v>607983.35</v>
      </c>
      <c r="D38" s="30">
        <f t="shared" si="12"/>
        <v>877897.28</v>
      </c>
      <c r="E38" s="30">
        <f t="shared" si="12"/>
        <v>1129579.86</v>
      </c>
      <c r="F38" s="30">
        <f t="shared" si="12"/>
        <v>668508.03</v>
      </c>
      <c r="G38" s="30">
        <f t="shared" si="12"/>
        <v>1153626.08</v>
      </c>
      <c r="H38" s="30">
        <f t="shared" si="12"/>
        <v>629971.44</v>
      </c>
      <c r="I38" s="30">
        <f t="shared" si="12"/>
        <v>512156.82</v>
      </c>
      <c r="J38" s="30">
        <f>SUM(B38:I38)</f>
        <v>6362022.590000002</v>
      </c>
      <c r="L38" s="68"/>
    </row>
    <row r="39" spans="1:12" ht="15.75">
      <c r="A39" s="17" t="s">
        <v>44</v>
      </c>
      <c r="B39" s="21">
        <f>+B33</f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10"/>
        <v>0</v>
      </c>
      <c r="L39" s="68"/>
    </row>
    <row r="40" spans="1:12" ht="15.75">
      <c r="A40" s="2"/>
      <c r="B40" s="22"/>
      <c r="C40" s="21"/>
      <c r="D40" s="21"/>
      <c r="E40" s="27"/>
      <c r="F40" s="21"/>
      <c r="G40" s="21"/>
      <c r="H40" s="21"/>
      <c r="I40" s="21"/>
      <c r="J40" s="27"/>
      <c r="L40" s="68"/>
    </row>
    <row r="41" spans="1:12" ht="15.75">
      <c r="A41" s="2" t="s">
        <v>72</v>
      </c>
      <c r="B41" s="31">
        <f aca="true" t="shared" si="13" ref="B41:J41">+B42+B45+B51</f>
        <v>-99711.86</v>
      </c>
      <c r="C41" s="31">
        <f t="shared" si="13"/>
        <v>-107819.66</v>
      </c>
      <c r="D41" s="31">
        <f t="shared" si="13"/>
        <v>-102764</v>
      </c>
      <c r="E41" s="31">
        <f t="shared" si="13"/>
        <v>-129264.4</v>
      </c>
      <c r="F41" s="31">
        <f t="shared" si="13"/>
        <v>-98160.57</v>
      </c>
      <c r="G41" s="31">
        <f t="shared" si="13"/>
        <v>-144755.3</v>
      </c>
      <c r="H41" s="31">
        <f t="shared" si="13"/>
        <v>-68362.29000000001</v>
      </c>
      <c r="I41" s="31">
        <f t="shared" si="13"/>
        <v>-70812.23</v>
      </c>
      <c r="J41" s="31">
        <f t="shared" si="13"/>
        <v>-821650.31</v>
      </c>
      <c r="L41" s="43"/>
    </row>
    <row r="42" spans="1:12" ht="15.75">
      <c r="A42" s="17" t="s">
        <v>45</v>
      </c>
      <c r="B42" s="32">
        <f>B43+B44</f>
        <v>-86418</v>
      </c>
      <c r="C42" s="32">
        <f aca="true" t="shared" si="14" ref="C42:I42">C43+C44</f>
        <v>-90513</v>
      </c>
      <c r="D42" s="32">
        <f t="shared" si="14"/>
        <v>-91317</v>
      </c>
      <c r="E42" s="32">
        <f t="shared" si="14"/>
        <v>-105462</v>
      </c>
      <c r="F42" s="32">
        <f t="shared" si="14"/>
        <v>-92649</v>
      </c>
      <c r="G42" s="32">
        <f t="shared" si="14"/>
        <v>-110217</v>
      </c>
      <c r="H42" s="32">
        <f t="shared" si="14"/>
        <v>-46830</v>
      </c>
      <c r="I42" s="32">
        <f t="shared" si="14"/>
        <v>-63180</v>
      </c>
      <c r="J42" s="31">
        <f t="shared" si="10"/>
        <v>-686586</v>
      </c>
      <c r="L42" s="43"/>
    </row>
    <row r="43" spans="1:12" ht="15.75">
      <c r="A43" s="13" t="s">
        <v>70</v>
      </c>
      <c r="B43" s="32">
        <f aca="true" t="shared" si="15" ref="B43:I43">ROUND(-B9*$D$3,2)</f>
        <v>-86418</v>
      </c>
      <c r="C43" s="32">
        <f t="shared" si="15"/>
        <v>-90513</v>
      </c>
      <c r="D43" s="32">
        <f t="shared" si="15"/>
        <v>-91317</v>
      </c>
      <c r="E43" s="32">
        <f t="shared" si="15"/>
        <v>-105462</v>
      </c>
      <c r="F43" s="32">
        <f t="shared" si="15"/>
        <v>-92649</v>
      </c>
      <c r="G43" s="32">
        <f t="shared" si="15"/>
        <v>-110217</v>
      </c>
      <c r="H43" s="32">
        <f t="shared" si="15"/>
        <v>-46830</v>
      </c>
      <c r="I43" s="32">
        <f t="shared" si="15"/>
        <v>-63180</v>
      </c>
      <c r="J43" s="31">
        <f t="shared" si="10"/>
        <v>-686586</v>
      </c>
      <c r="L43" s="43"/>
    </row>
    <row r="44" spans="1:12" ht="15.75">
      <c r="A44" s="13" t="s">
        <v>69</v>
      </c>
      <c r="B44" s="32">
        <f>ROUND(B11*$D$3,2)</f>
        <v>0</v>
      </c>
      <c r="C44" s="32">
        <f aca="true" t="shared" si="16" ref="C44:I44">ROUND(C11*$D$3,2)</f>
        <v>0</v>
      </c>
      <c r="D44" s="32">
        <f t="shared" si="16"/>
        <v>0</v>
      </c>
      <c r="E44" s="32">
        <f t="shared" si="16"/>
        <v>0</v>
      </c>
      <c r="F44" s="32">
        <f t="shared" si="16"/>
        <v>0</v>
      </c>
      <c r="G44" s="32">
        <f t="shared" si="16"/>
        <v>0</v>
      </c>
      <c r="H44" s="32">
        <f t="shared" si="16"/>
        <v>0</v>
      </c>
      <c r="I44" s="32">
        <f t="shared" si="16"/>
        <v>0</v>
      </c>
      <c r="J44" s="31">
        <f>SUM(B44:I44)</f>
        <v>0</v>
      </c>
      <c r="L44" s="43"/>
    </row>
    <row r="45" spans="1:12" ht="15.75">
      <c r="A45" s="17" t="s">
        <v>46</v>
      </c>
      <c r="B45" s="32">
        <f aca="true" t="shared" si="17" ref="B45:J45">SUM(B46:B50)</f>
        <v>-13293.86</v>
      </c>
      <c r="C45" s="32">
        <f t="shared" si="17"/>
        <v>-17306.66</v>
      </c>
      <c r="D45" s="32">
        <f t="shared" si="17"/>
        <v>-11447</v>
      </c>
      <c r="E45" s="32">
        <f t="shared" si="17"/>
        <v>-23802.4</v>
      </c>
      <c r="F45" s="32">
        <f t="shared" si="17"/>
        <v>-5511.57</v>
      </c>
      <c r="G45" s="32">
        <f t="shared" si="17"/>
        <v>-34538.3</v>
      </c>
      <c r="H45" s="32">
        <f t="shared" si="17"/>
        <v>-21532.29</v>
      </c>
      <c r="I45" s="32">
        <f t="shared" si="17"/>
        <v>-7632.23</v>
      </c>
      <c r="J45" s="32">
        <f t="shared" si="17"/>
        <v>-135064.31000000003</v>
      </c>
      <c r="L45" s="57"/>
    </row>
    <row r="46" spans="1:10" ht="15.75">
      <c r="A46" s="13" t="s">
        <v>63</v>
      </c>
      <c r="B46" s="27">
        <v>-13293.86</v>
      </c>
      <c r="C46" s="27">
        <v>-17306.66</v>
      </c>
      <c r="D46" s="27">
        <v>-10436</v>
      </c>
      <c r="E46" s="27">
        <v>-22791.4</v>
      </c>
      <c r="F46" s="27">
        <v>-5511.57</v>
      </c>
      <c r="G46" s="27">
        <v>-34538.3</v>
      </c>
      <c r="H46" s="27">
        <v>-21532.29</v>
      </c>
      <c r="I46" s="27">
        <v>-7295.23</v>
      </c>
      <c r="J46" s="27">
        <f t="shared" si="10"/>
        <v>-132705.31000000003</v>
      </c>
    </row>
    <row r="47" spans="1:10" ht="15.75">
      <c r="A47" s="13" t="s">
        <v>64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0"/>
        <v>0</v>
      </c>
    </row>
    <row r="48" spans="1:10" ht="15.75">
      <c r="A48" s="13" t="s">
        <v>65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0"/>
        <v>0</v>
      </c>
    </row>
    <row r="49" spans="1:10" ht="15.75">
      <c r="A49" s="13" t="s">
        <v>66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0"/>
        <v>0</v>
      </c>
    </row>
    <row r="50" spans="1:10" ht="15.75">
      <c r="A50" s="13" t="s">
        <v>67</v>
      </c>
      <c r="B50" s="27">
        <v>0</v>
      </c>
      <c r="C50" s="27">
        <v>0</v>
      </c>
      <c r="D50" s="27">
        <v>-1011</v>
      </c>
      <c r="E50" s="27">
        <v>-1011</v>
      </c>
      <c r="F50" s="27">
        <v>0</v>
      </c>
      <c r="G50" s="27">
        <v>0</v>
      </c>
      <c r="H50" s="27">
        <v>0</v>
      </c>
      <c r="I50" s="27">
        <v>-337</v>
      </c>
      <c r="J50" s="27">
        <f t="shared" si="10"/>
        <v>-2359</v>
      </c>
    </row>
    <row r="51" spans="1:10" ht="15.75">
      <c r="A51" s="17" t="s">
        <v>71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47</v>
      </c>
      <c r="B53" s="35">
        <f aca="true" t="shared" si="18" ref="B53:I53">+B37+B41</f>
        <v>682587.87</v>
      </c>
      <c r="C53" s="35">
        <f t="shared" si="18"/>
        <v>500163.68999999994</v>
      </c>
      <c r="D53" s="35">
        <f t="shared" si="18"/>
        <v>775133.28</v>
      </c>
      <c r="E53" s="35">
        <f t="shared" si="18"/>
        <v>1000315.4600000001</v>
      </c>
      <c r="F53" s="35">
        <f t="shared" si="18"/>
        <v>570347.46</v>
      </c>
      <c r="G53" s="35">
        <f t="shared" si="18"/>
        <v>1008870.78</v>
      </c>
      <c r="H53" s="35">
        <f t="shared" si="18"/>
        <v>561609.1499999999</v>
      </c>
      <c r="I53" s="35">
        <f t="shared" si="18"/>
        <v>441344.59</v>
      </c>
      <c r="J53" s="35">
        <f>SUM(B53:I53)</f>
        <v>5540372.279999999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48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5540372.29</v>
      </c>
      <c r="L56" s="43"/>
    </row>
    <row r="57" spans="1:10" ht="17.25" customHeight="1">
      <c r="A57" s="17" t="s">
        <v>49</v>
      </c>
      <c r="B57" s="45">
        <v>106256.24</v>
      </c>
      <c r="C57" s="45">
        <v>106148.44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212404.68</v>
      </c>
    </row>
    <row r="58" spans="1:10" ht="17.25" customHeight="1">
      <c r="A58" s="17" t="s">
        <v>55</v>
      </c>
      <c r="B58" s="45">
        <v>245632.32</v>
      </c>
      <c r="C58" s="45">
        <v>187323.15</v>
      </c>
      <c r="D58" s="44">
        <v>0</v>
      </c>
      <c r="E58" s="45">
        <v>119085.8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19" ref="J58:J70">SUM(B58:I58)</f>
        <v>552041.27</v>
      </c>
    </row>
    <row r="59" spans="1:10" ht="17.25" customHeight="1">
      <c r="A59" s="17" t="s">
        <v>56</v>
      </c>
      <c r="B59" s="44">
        <v>0</v>
      </c>
      <c r="C59" s="44">
        <v>0</v>
      </c>
      <c r="D59" s="32">
        <v>56183.53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19"/>
        <v>56183.53</v>
      </c>
    </row>
    <row r="60" spans="1:10" ht="17.25" customHeight="1">
      <c r="A60" s="17" t="s">
        <v>57</v>
      </c>
      <c r="B60" s="44">
        <v>0</v>
      </c>
      <c r="C60" s="44">
        <v>0</v>
      </c>
      <c r="D60" s="45">
        <v>104334.4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19"/>
        <v>104334.4</v>
      </c>
    </row>
    <row r="61" spans="1:10" ht="17.25" customHeight="1">
      <c r="A61" s="17" t="s">
        <v>58</v>
      </c>
      <c r="B61" s="44">
        <v>0</v>
      </c>
      <c r="C61" s="44">
        <v>0</v>
      </c>
      <c r="D61" s="45">
        <v>28177.14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19"/>
        <v>28177.14</v>
      </c>
    </row>
    <row r="62" spans="1:10" ht="17.25" customHeight="1">
      <c r="A62" s="17" t="s">
        <v>59</v>
      </c>
      <c r="B62" s="44">
        <v>0</v>
      </c>
      <c r="C62" s="44">
        <v>0</v>
      </c>
      <c r="D62" s="45">
        <v>38458.56</v>
      </c>
      <c r="E62" s="44">
        <v>0</v>
      </c>
      <c r="F62" s="45">
        <v>60319.08</v>
      </c>
      <c r="G62" s="44">
        <v>0</v>
      </c>
      <c r="H62" s="44">
        <v>0</v>
      </c>
      <c r="I62" s="44">
        <v>0</v>
      </c>
      <c r="J62" s="35">
        <f t="shared" si="19"/>
        <v>98777.64</v>
      </c>
    </row>
    <row r="63" spans="1:10" ht="17.25" customHeight="1">
      <c r="A63" s="17" t="s">
        <v>60</v>
      </c>
      <c r="B63" s="44">
        <v>0</v>
      </c>
      <c r="C63" s="44">
        <v>0</v>
      </c>
      <c r="D63" s="44">
        <v>0</v>
      </c>
      <c r="E63" s="45">
        <v>74013.49</v>
      </c>
      <c r="F63" s="44">
        <v>0</v>
      </c>
      <c r="G63" s="44">
        <v>0</v>
      </c>
      <c r="H63" s="44">
        <v>0</v>
      </c>
      <c r="I63" s="44">
        <v>0</v>
      </c>
      <c r="J63" s="35">
        <f t="shared" si="19"/>
        <v>74013.49</v>
      </c>
    </row>
    <row r="64" spans="1:10" ht="17.25" customHeight="1">
      <c r="A64" s="17" t="s">
        <v>61</v>
      </c>
      <c r="B64" s="44">
        <v>0</v>
      </c>
      <c r="C64" s="44">
        <v>0</v>
      </c>
      <c r="D64" s="44">
        <v>0</v>
      </c>
      <c r="E64" s="45">
        <v>58852.31</v>
      </c>
      <c r="F64" s="44">
        <v>0</v>
      </c>
      <c r="G64" s="44">
        <v>0</v>
      </c>
      <c r="H64" s="44">
        <v>0</v>
      </c>
      <c r="I64" s="44">
        <v>0</v>
      </c>
      <c r="J64" s="35">
        <f t="shared" si="19"/>
        <v>58852.31</v>
      </c>
    </row>
    <row r="65" spans="1:10" ht="17.25" customHeight="1">
      <c r="A65" s="17" t="s">
        <v>62</v>
      </c>
      <c r="B65" s="44">
        <v>0</v>
      </c>
      <c r="C65" s="44">
        <v>0</v>
      </c>
      <c r="D65" s="44">
        <v>0</v>
      </c>
      <c r="E65" s="32">
        <v>9910.55</v>
      </c>
      <c r="F65" s="44">
        <v>0</v>
      </c>
      <c r="G65" s="44">
        <v>0</v>
      </c>
      <c r="H65" s="44">
        <v>0</v>
      </c>
      <c r="I65" s="44">
        <v>0</v>
      </c>
      <c r="J65" s="32">
        <f t="shared" si="19"/>
        <v>9910.55</v>
      </c>
    </row>
    <row r="66" spans="1:10" ht="17.25" customHeight="1">
      <c r="A66" s="17" t="s">
        <v>50</v>
      </c>
      <c r="B66" s="44">
        <v>0</v>
      </c>
      <c r="C66" s="44">
        <v>0</v>
      </c>
      <c r="D66" s="44">
        <v>0</v>
      </c>
      <c r="E66" s="44">
        <v>0</v>
      </c>
      <c r="F66" s="45">
        <v>170380.67</v>
      </c>
      <c r="G66" s="44">
        <v>0</v>
      </c>
      <c r="H66" s="44">
        <v>0</v>
      </c>
      <c r="I66" s="44">
        <v>0</v>
      </c>
      <c r="J66" s="35">
        <f t="shared" si="19"/>
        <v>170380.67</v>
      </c>
    </row>
    <row r="67" spans="1:10" ht="17.25" customHeight="1">
      <c r="A67" s="17" t="s">
        <v>51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97428.37</v>
      </c>
      <c r="H67" s="45">
        <v>135730.16</v>
      </c>
      <c r="I67" s="44">
        <v>0</v>
      </c>
      <c r="J67" s="32">
        <f t="shared" si="19"/>
        <v>233158.53</v>
      </c>
    </row>
    <row r="68" spans="1:10" ht="17.25" customHeight="1">
      <c r="A68" s="17" t="s">
        <v>52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213668.53</v>
      </c>
      <c r="H68" s="44">
        <v>0</v>
      </c>
      <c r="I68" s="44">
        <v>0</v>
      </c>
      <c r="J68" s="35">
        <f t="shared" si="19"/>
        <v>213668.53</v>
      </c>
    </row>
    <row r="69" spans="1:10" ht="17.25" customHeight="1">
      <c r="A69" s="17" t="s">
        <v>53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36417.8</v>
      </c>
      <c r="J69" s="32">
        <f t="shared" si="19"/>
        <v>36417.8</v>
      </c>
    </row>
    <row r="70" spans="1:10" ht="17.25" customHeight="1">
      <c r="A70" s="17" t="s">
        <v>54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112210.44</v>
      </c>
      <c r="J70" s="35">
        <f t="shared" si="19"/>
        <v>112210.44</v>
      </c>
    </row>
    <row r="71" spans="1:10" ht="17.25" customHeight="1">
      <c r="A71" s="41" t="s">
        <v>68</v>
      </c>
      <c r="B71" s="39">
        <v>330699.31</v>
      </c>
      <c r="C71" s="39">
        <v>206692.12</v>
      </c>
      <c r="D71" s="39">
        <v>547979.65</v>
      </c>
      <c r="E71" s="39">
        <v>738453.31</v>
      </c>
      <c r="F71" s="39">
        <v>339647.71</v>
      </c>
      <c r="G71" s="39">
        <v>697773.87</v>
      </c>
      <c r="H71" s="39">
        <v>425878.99</v>
      </c>
      <c r="I71" s="39">
        <v>292716.35</v>
      </c>
      <c r="J71" s="39">
        <f>SUM(B71:I71)</f>
        <v>3579841.31</v>
      </c>
    </row>
    <row r="72" spans="1:10" ht="17.25" customHeight="1">
      <c r="A72" s="62"/>
      <c r="B72" s="63">
        <v>0</v>
      </c>
      <c r="C72" s="63">
        <v>0</v>
      </c>
      <c r="D72" s="63">
        <v>0</v>
      </c>
      <c r="E72" s="63">
        <v>0</v>
      </c>
      <c r="F72" s="63">
        <v>0</v>
      </c>
      <c r="G72" s="63">
        <v>0</v>
      </c>
      <c r="H72" s="63">
        <v>0</v>
      </c>
      <c r="I72" s="63">
        <v>0</v>
      </c>
      <c r="J72" s="63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77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35"/>
    </row>
    <row r="75" spans="1:10" ht="15.75">
      <c r="A75" s="17" t="s">
        <v>78</v>
      </c>
      <c r="B75" s="49">
        <v>1.5716559144053834</v>
      </c>
      <c r="C75" s="49">
        <v>1.5341389641765455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35"/>
    </row>
    <row r="76" spans="1:10" ht="15.75">
      <c r="A76" s="17" t="s">
        <v>79</v>
      </c>
      <c r="B76" s="49">
        <v>1.46304824232306</v>
      </c>
      <c r="C76" s="49">
        <v>1.42695544743022</v>
      </c>
      <c r="D76" s="44"/>
      <c r="E76" s="49">
        <v>1.535052766249189</v>
      </c>
      <c r="F76" s="44">
        <v>0</v>
      </c>
      <c r="G76" s="44">
        <v>0</v>
      </c>
      <c r="H76" s="44">
        <v>0</v>
      </c>
      <c r="I76" s="44">
        <v>0</v>
      </c>
      <c r="J76" s="35"/>
    </row>
    <row r="77" spans="1:10" ht="15.75">
      <c r="A77" s="17" t="s">
        <v>80</v>
      </c>
      <c r="B77" s="44">
        <v>0</v>
      </c>
      <c r="C77" s="44">
        <v>0</v>
      </c>
      <c r="D77" s="50">
        <v>1.41075073221454</v>
      </c>
      <c r="E77" s="44">
        <v>0</v>
      </c>
      <c r="F77" s="44">
        <v>0</v>
      </c>
      <c r="G77" s="44">
        <v>0</v>
      </c>
      <c r="H77" s="44">
        <v>0</v>
      </c>
      <c r="I77" s="44">
        <v>0</v>
      </c>
      <c r="J77" s="32"/>
    </row>
    <row r="78" spans="1:10" ht="15.75">
      <c r="A78" s="17" t="s">
        <v>81</v>
      </c>
      <c r="B78" s="44">
        <v>0</v>
      </c>
      <c r="C78" s="44">
        <v>0</v>
      </c>
      <c r="D78" s="51">
        <v>1.484735417748814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35"/>
    </row>
    <row r="79" spans="1:10" ht="15.75">
      <c r="A79" s="17" t="s">
        <v>82</v>
      </c>
      <c r="B79" s="44">
        <v>0</v>
      </c>
      <c r="C79" s="44">
        <v>0</v>
      </c>
      <c r="D79" s="51">
        <v>1.7870402499637448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32"/>
    </row>
    <row r="80" spans="1:10" ht="15.75">
      <c r="A80" s="17" t="s">
        <v>83</v>
      </c>
      <c r="B80" s="44">
        <v>0</v>
      </c>
      <c r="C80" s="44">
        <v>0</v>
      </c>
      <c r="D80" s="51">
        <v>1.705838428551667</v>
      </c>
      <c r="E80" s="44">
        <v>0</v>
      </c>
      <c r="F80" s="49">
        <v>1.5098196829047894</v>
      </c>
      <c r="G80" s="44">
        <v>0</v>
      </c>
      <c r="H80" s="44">
        <v>0</v>
      </c>
      <c r="I80" s="44">
        <v>0</v>
      </c>
      <c r="J80" s="35"/>
    </row>
    <row r="81" spans="1:10" ht="15.75">
      <c r="A81" s="17" t="s">
        <v>84</v>
      </c>
      <c r="B81" s="44">
        <v>0</v>
      </c>
      <c r="C81" s="44">
        <v>0</v>
      </c>
      <c r="D81" s="44">
        <v>0</v>
      </c>
      <c r="E81" s="49">
        <v>1.4815927315612947</v>
      </c>
      <c r="F81" s="44"/>
      <c r="G81" s="44">
        <v>0</v>
      </c>
      <c r="H81" s="44">
        <v>0</v>
      </c>
      <c r="I81" s="44">
        <v>0</v>
      </c>
      <c r="J81" s="35"/>
    </row>
    <row r="82" spans="1:10" ht="15.75">
      <c r="A82" s="17" t="s">
        <v>85</v>
      </c>
      <c r="B82" s="44">
        <v>0</v>
      </c>
      <c r="C82" s="44">
        <v>0</v>
      </c>
      <c r="D82" s="52">
        <v>0</v>
      </c>
      <c r="E82" s="49">
        <v>1.4799069320582021</v>
      </c>
      <c r="F82" s="44">
        <v>0</v>
      </c>
      <c r="G82" s="44">
        <v>0</v>
      </c>
      <c r="H82" s="44">
        <v>0</v>
      </c>
      <c r="I82" s="44">
        <v>0</v>
      </c>
      <c r="J82" s="35"/>
    </row>
    <row r="83" spans="1:10" ht="15.75">
      <c r="A83" s="17" t="s">
        <v>86</v>
      </c>
      <c r="B83" s="44">
        <v>0</v>
      </c>
      <c r="C83" s="44">
        <v>0</v>
      </c>
      <c r="D83" s="44">
        <v>0</v>
      </c>
      <c r="E83" s="53">
        <v>1.466091148115688</v>
      </c>
      <c r="F83" s="44">
        <v>0</v>
      </c>
      <c r="G83" s="44">
        <v>0</v>
      </c>
      <c r="H83" s="44">
        <v>0</v>
      </c>
      <c r="I83" s="44">
        <v>0</v>
      </c>
      <c r="J83" s="32"/>
    </row>
    <row r="84" spans="1:10" ht="15.75">
      <c r="A84" s="17" t="s">
        <v>87</v>
      </c>
      <c r="B84" s="44">
        <v>0</v>
      </c>
      <c r="C84" s="44">
        <v>0</v>
      </c>
      <c r="D84" s="44">
        <v>0</v>
      </c>
      <c r="E84" s="44">
        <v>0</v>
      </c>
      <c r="F84" s="49">
        <v>1.4490396216423878</v>
      </c>
      <c r="G84" s="44">
        <v>0</v>
      </c>
      <c r="H84" s="44">
        <v>0</v>
      </c>
      <c r="I84" s="44">
        <v>0</v>
      </c>
      <c r="J84" s="35"/>
    </row>
    <row r="85" spans="1:10" ht="15.75">
      <c r="A85" s="17" t="s">
        <v>88</v>
      </c>
      <c r="B85" s="44">
        <v>0</v>
      </c>
      <c r="C85" s="44">
        <v>0</v>
      </c>
      <c r="D85" s="44">
        <v>0</v>
      </c>
      <c r="E85" s="44">
        <v>0</v>
      </c>
      <c r="F85" s="44">
        <v>0</v>
      </c>
      <c r="G85" s="50">
        <v>1.4755363492048756</v>
      </c>
      <c r="H85" s="49">
        <v>1.6483157374192485</v>
      </c>
      <c r="I85" s="44">
        <v>0</v>
      </c>
      <c r="J85" s="32"/>
    </row>
    <row r="86" spans="1:10" ht="15.75">
      <c r="A86" s="17" t="s">
        <v>89</v>
      </c>
      <c r="B86" s="44">
        <v>0</v>
      </c>
      <c r="C86" s="44">
        <v>0</v>
      </c>
      <c r="D86" s="44">
        <v>0</v>
      </c>
      <c r="E86" s="44">
        <v>0</v>
      </c>
      <c r="F86" s="44">
        <v>0</v>
      </c>
      <c r="G86" s="51">
        <v>1.6140533287619998</v>
      </c>
      <c r="H86" s="44">
        <v>0</v>
      </c>
      <c r="I86" s="44">
        <v>0</v>
      </c>
      <c r="J86" s="35"/>
    </row>
    <row r="87" spans="1:10" ht="15.75">
      <c r="A87" s="17" t="s">
        <v>90</v>
      </c>
      <c r="B87" s="44">
        <v>0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50">
        <v>1.8114584317786515</v>
      </c>
      <c r="J87" s="32"/>
    </row>
    <row r="88" spans="1:10" ht="15.75">
      <c r="A88" s="41" t="s">
        <v>91</v>
      </c>
      <c r="B88" s="54">
        <v>0</v>
      </c>
      <c r="C88" s="54">
        <v>0</v>
      </c>
      <c r="D88" s="54">
        <v>0</v>
      </c>
      <c r="E88" s="54">
        <v>0</v>
      </c>
      <c r="F88" s="54">
        <v>0</v>
      </c>
      <c r="G88" s="54">
        <v>0</v>
      </c>
      <c r="H88" s="54">
        <v>0</v>
      </c>
      <c r="I88" s="55">
        <v>1.8754235727440147</v>
      </c>
      <c r="J88" s="39"/>
    </row>
    <row r="89" ht="15.75">
      <c r="A89" s="56" t="s">
        <v>92</v>
      </c>
    </row>
    <row r="92" ht="14.25">
      <c r="B92" s="58"/>
    </row>
    <row r="93" ht="14.25">
      <c r="F93" s="59"/>
    </row>
    <row r="95" spans="6:7" ht="14.25">
      <c r="F95" s="60"/>
      <c r="G95" s="61"/>
    </row>
  </sheetData>
  <sheetProtection/>
  <mergeCells count="6"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2013-09-03T18:47:00Z</dcterms:modified>
  <cp:category/>
  <cp:version/>
  <cp:contentType/>
  <cp:contentStatus/>
</cp:coreProperties>
</file>