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160813" sheetId="1" r:id="rId1"/>
  </sheets>
  <definedNames>
    <definedName name="_xlnm.Print_Titles" localSheetId="0">'DETALHAMENTO PERMISSÃO 160813'!$1:$6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<sst xmlns="http://schemas.openxmlformats.org/spreadsheetml/2006/main" count="94" uniqueCount="94">
  <si>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</si>
  <si>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</si>
  <si>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</si>
  <si>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</si>
  <si>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</si>
  <si>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</si>
  <si>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</si>
  <si>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</si>
  <si>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</si>
  <si>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</si>
  <si>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</si>
  <si>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</si>
  <si>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</si>
  <si>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</si>
  <si>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</si>
  <si>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</si>
  <si>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</si>
  <si>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</si>
  <si>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</si>
  <si>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</si>
  <si>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</si>
  <si>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</si>
  <si>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</si>
  <si>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</si>
  <si>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</si>
  <si>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</si>
  <si>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</si>
  <si>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</si>
  <si>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</si>
  <si>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</si>
  <si>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</si>
  <si>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</si>
  <si>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</si>
  <si>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</si>
  <si>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</si>
  <si>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</si>
  <si>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</si>
  <si>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</si>
  <si>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</si>
  <si>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</si>
  <si>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</si>
  <si>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</si>
  <si>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</si>
  <si>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</si>
  <si>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</si>
  <si>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</si>
  <si>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</si>
  <si>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</si>
  <si>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</si>
  <si>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</si>
  <si>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</si>
  <si>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</si>
  <si>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</si>
  <si>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</si>
  <si>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</si>
  <si>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</si>
  <si>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</si>
  <si>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</si>
  <si>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</si>
  <si>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</si>
  <si>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</si>
  <si>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</si>
  <si>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</si>
  <si>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</si>
  <si>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</si>
  <si>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</si>
  <si>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</si>
  <si>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</si>
  <si>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</si>
  <si>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</si>
  <si>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</si>
  <si>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</si>
  <si>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</si>
  <si>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</si>
  <si>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</si>
  <si>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</si>
  <si>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</si>
  <si>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</si>
  <si>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</si>
  <si>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</si>
  <si>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</si>
  <si>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</si>
  <si>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</si>
  <si>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</si>
  <si>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</si>
  <si>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</si>
  <si>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</si>
  <si>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</si>
  <si>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</si>
  <si>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</si>
  <si>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</si>
  <si>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</si>
  <si>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</si>
  <si>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16/08/13 - VENCIMENTO 23/08/13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</si>
</sst>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530694</v>
      </c>
      <c r="C7" s="10">
        <f aca="true" t="shared" si="0" ref="C7:I7">C8+C16+C20</f>
        <v>416433</v>
      </c>
      <c r="D7" s="10">
        <f t="shared" si="0"/>
        <v>579223</v>
      </c>
      <c r="E7" s="10">
        <f t="shared" si="0"/>
        <v>739545</v>
      </c>
      <c r="F7" s="10">
        <f t="shared" si="0"/>
        <v>441462</v>
      </c>
      <c r="G7" s="10">
        <f t="shared" si="0"/>
        <v>750907</v>
      </c>
      <c r="H7" s="10">
        <f t="shared" si="0"/>
        <v>383480</v>
      </c>
      <c r="I7" s="10">
        <f t="shared" si="0"/>
        <v>273384</v>
      </c>
      <c r="J7" s="10">
        <f>+J8+J16+J20</f>
        <v>4115128</v>
      </c>
      <c r="L7" s="42"/>
    </row>
    <row r="8" spans="1:10" ht="15.75">
      <c r="A8" s="11" t="s">
        <v>22</v>
      </c>
      <c r="B8" s="12">
        <f>+B9+B12</f>
        <v>298306</v>
      </c>
      <c r="C8" s="12">
        <f>+C9+C12</f>
        <v>249313</v>
      </c>
      <c r="D8" s="12">
        <f aca="true" t="shared" si="1" ref="D8:I8">+D9+D12</f>
        <v>370785</v>
      </c>
      <c r="E8" s="12">
        <f t="shared" si="1"/>
        <v>440195</v>
      </c>
      <c r="F8" s="12">
        <f t="shared" si="1"/>
        <v>254101</v>
      </c>
      <c r="G8" s="12">
        <f t="shared" si="1"/>
        <v>439879</v>
      </c>
      <c r="H8" s="12">
        <f t="shared" si="1"/>
        <v>205786</v>
      </c>
      <c r="I8" s="12">
        <f t="shared" si="1"/>
        <v>166460</v>
      </c>
      <c r="J8" s="12">
        <f>SUM(B8:I8)</f>
        <v>2424825</v>
      </c>
    </row>
    <row r="9" spans="1:10" ht="15.75">
      <c r="A9" s="13" t="s">
        <v>23</v>
      </c>
      <c r="B9" s="14">
        <v>30855</v>
      </c>
      <c r="C9" s="14">
        <v>32074</v>
      </c>
      <c r="D9" s="14">
        <v>32463</v>
      </c>
      <c r="E9" s="14">
        <v>37990</v>
      </c>
      <c r="F9" s="14">
        <v>31157</v>
      </c>
      <c r="G9" s="14">
        <v>38606</v>
      </c>
      <c r="H9" s="14">
        <v>16388</v>
      </c>
      <c r="I9" s="14">
        <v>21609</v>
      </c>
      <c r="J9" s="12">
        <f aca="true" t="shared" si="2" ref="J9:J15">SUM(B9:I9)</f>
        <v>241142</v>
      </c>
    </row>
    <row r="10" spans="1:10" ht="15.75">
      <c r="A10" s="15" t="s">
        <v>24</v>
      </c>
      <c r="B10" s="14">
        <f>+B9-B11</f>
        <v>30855</v>
      </c>
      <c r="C10" s="14">
        <f aca="true" t="shared" si="3" ref="C10:I10">+C9-C11</f>
        <v>32074</v>
      </c>
      <c r="D10" s="14">
        <f t="shared" si="3"/>
        <v>32463</v>
      </c>
      <c r="E10" s="14">
        <f t="shared" si="3"/>
        <v>37990</v>
      </c>
      <c r="F10" s="14">
        <f t="shared" si="3"/>
        <v>31157</v>
      </c>
      <c r="G10" s="14">
        <f t="shared" si="3"/>
        <v>38606</v>
      </c>
      <c r="H10" s="14">
        <f t="shared" si="3"/>
        <v>16388</v>
      </c>
      <c r="I10" s="14">
        <f t="shared" si="3"/>
        <v>21609</v>
      </c>
      <c r="J10" s="12">
        <f t="shared" si="2"/>
        <v>241142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267451</v>
      </c>
      <c r="C12" s="14">
        <f aca="true" t="shared" si="4" ref="C12:I12">C13+C14+C15</f>
        <v>217239</v>
      </c>
      <c r="D12" s="14">
        <f t="shared" si="4"/>
        <v>338322</v>
      </c>
      <c r="E12" s="14">
        <f t="shared" si="4"/>
        <v>402205</v>
      </c>
      <c r="F12" s="14">
        <f t="shared" si="4"/>
        <v>222944</v>
      </c>
      <c r="G12" s="14">
        <f t="shared" si="4"/>
        <v>401273</v>
      </c>
      <c r="H12" s="14">
        <f t="shared" si="4"/>
        <v>189398</v>
      </c>
      <c r="I12" s="14">
        <f t="shared" si="4"/>
        <v>144851</v>
      </c>
      <c r="J12" s="12">
        <f t="shared" si="2"/>
        <v>2183683</v>
      </c>
    </row>
    <row r="13" spans="1:10" ht="15.75">
      <c r="A13" s="15" t="s">
        <v>27</v>
      </c>
      <c r="B13" s="14">
        <v>110459</v>
      </c>
      <c r="C13" s="14">
        <v>92142</v>
      </c>
      <c r="D13" s="14">
        <v>143652</v>
      </c>
      <c r="E13" s="14">
        <v>171752</v>
      </c>
      <c r="F13" s="14">
        <v>98807</v>
      </c>
      <c r="G13" s="14">
        <v>176821</v>
      </c>
      <c r="H13" s="14">
        <v>81740</v>
      </c>
      <c r="I13" s="14">
        <v>62475</v>
      </c>
      <c r="J13" s="12">
        <f t="shared" si="2"/>
        <v>937848</v>
      </c>
    </row>
    <row r="14" spans="1:10" ht="15.75">
      <c r="A14" s="15" t="s">
        <v>28</v>
      </c>
      <c r="B14" s="14">
        <v>116406</v>
      </c>
      <c r="C14" s="14">
        <v>89911</v>
      </c>
      <c r="D14" s="14">
        <v>148070</v>
      </c>
      <c r="E14" s="14">
        <v>169830</v>
      </c>
      <c r="F14" s="14">
        <v>92006</v>
      </c>
      <c r="G14" s="14">
        <v>169980</v>
      </c>
      <c r="H14" s="14">
        <v>80455</v>
      </c>
      <c r="I14" s="14">
        <v>64513</v>
      </c>
      <c r="J14" s="12">
        <f t="shared" si="2"/>
        <v>931171</v>
      </c>
    </row>
    <row r="15" spans="1:10" ht="15.75">
      <c r="A15" s="15" t="s">
        <v>29</v>
      </c>
      <c r="B15" s="14">
        <v>40586</v>
      </c>
      <c r="C15" s="14">
        <v>35186</v>
      </c>
      <c r="D15" s="14">
        <v>46600</v>
      </c>
      <c r="E15" s="14">
        <v>60623</v>
      </c>
      <c r="F15" s="14">
        <v>32131</v>
      </c>
      <c r="G15" s="14">
        <v>54472</v>
      </c>
      <c r="H15" s="14">
        <v>27203</v>
      </c>
      <c r="I15" s="14">
        <v>17863</v>
      </c>
      <c r="J15" s="12">
        <f t="shared" si="2"/>
        <v>314664</v>
      </c>
    </row>
    <row r="16" spans="1:10" ht="15.75">
      <c r="A16" s="17" t="s">
        <v>30</v>
      </c>
      <c r="B16" s="18">
        <f>B17+B18+B19</f>
        <v>179178</v>
      </c>
      <c r="C16" s="18">
        <f aca="true" t="shared" si="5" ref="C16:I16">C17+C18+C19</f>
        <v>121631</v>
      </c>
      <c r="D16" s="18">
        <f t="shared" si="5"/>
        <v>141519</v>
      </c>
      <c r="E16" s="18">
        <f t="shared" si="5"/>
        <v>209049</v>
      </c>
      <c r="F16" s="18">
        <f t="shared" si="5"/>
        <v>137561</v>
      </c>
      <c r="G16" s="18">
        <f t="shared" si="5"/>
        <v>241423</v>
      </c>
      <c r="H16" s="18">
        <f t="shared" si="5"/>
        <v>146984</v>
      </c>
      <c r="I16" s="18">
        <f t="shared" si="5"/>
        <v>90191</v>
      </c>
      <c r="J16" s="12">
        <f aca="true" t="shared" si="6" ref="J16:J22">SUM(B16:I16)</f>
        <v>1267536</v>
      </c>
    </row>
    <row r="17" spans="1:10" ht="18.75" customHeight="1">
      <c r="A17" s="13" t="s">
        <v>31</v>
      </c>
      <c r="B17" s="14">
        <v>83768</v>
      </c>
      <c r="C17" s="14">
        <v>61081</v>
      </c>
      <c r="D17" s="14">
        <v>71395</v>
      </c>
      <c r="E17" s="14">
        <v>104371</v>
      </c>
      <c r="F17" s="14">
        <v>70700</v>
      </c>
      <c r="G17" s="14">
        <v>122370</v>
      </c>
      <c r="H17" s="14">
        <v>72395</v>
      </c>
      <c r="I17" s="14">
        <v>44414</v>
      </c>
      <c r="J17" s="12">
        <f t="shared" si="6"/>
        <v>630494</v>
      </c>
    </row>
    <row r="18" spans="1:10" ht="18.75" customHeight="1">
      <c r="A18" s="13" t="s">
        <v>32</v>
      </c>
      <c r="B18" s="14">
        <v>72437</v>
      </c>
      <c r="C18" s="14">
        <v>43822</v>
      </c>
      <c r="D18" s="14">
        <v>51993</v>
      </c>
      <c r="E18" s="14">
        <v>75781</v>
      </c>
      <c r="F18" s="14">
        <v>50764</v>
      </c>
      <c r="G18" s="14">
        <v>90564</v>
      </c>
      <c r="H18" s="14">
        <v>57770</v>
      </c>
      <c r="I18" s="14">
        <v>36466</v>
      </c>
      <c r="J18" s="12">
        <f t="shared" si="6"/>
        <v>479597</v>
      </c>
    </row>
    <row r="19" spans="1:10" ht="18.75" customHeight="1">
      <c r="A19" s="13" t="s">
        <v>33</v>
      </c>
      <c r="B19" s="14">
        <v>22973</v>
      </c>
      <c r="C19" s="14">
        <v>16728</v>
      </c>
      <c r="D19" s="14">
        <v>18131</v>
      </c>
      <c r="E19" s="14">
        <v>28897</v>
      </c>
      <c r="F19" s="14">
        <v>16097</v>
      </c>
      <c r="G19" s="14">
        <v>28489</v>
      </c>
      <c r="H19" s="14">
        <v>16819</v>
      </c>
      <c r="I19" s="14">
        <v>9311</v>
      </c>
      <c r="J19" s="12">
        <f t="shared" si="6"/>
        <v>157445</v>
      </c>
    </row>
    <row r="20" spans="1:10" ht="18.75" customHeight="1">
      <c r="A20" s="17" t="s">
        <v>34</v>
      </c>
      <c r="B20" s="14">
        <f>B21+B22</f>
        <v>53210</v>
      </c>
      <c r="C20" s="14">
        <f aca="true" t="shared" si="7" ref="C20:I20">C21+C22</f>
        <v>45489</v>
      </c>
      <c r="D20" s="14">
        <f t="shared" si="7"/>
        <v>66919</v>
      </c>
      <c r="E20" s="14">
        <f t="shared" si="7"/>
        <v>90301</v>
      </c>
      <c r="F20" s="14">
        <f t="shared" si="7"/>
        <v>49800</v>
      </c>
      <c r="G20" s="14">
        <f t="shared" si="7"/>
        <v>69605</v>
      </c>
      <c r="H20" s="14">
        <f t="shared" si="7"/>
        <v>30710</v>
      </c>
      <c r="I20" s="14">
        <f t="shared" si="7"/>
        <v>16733</v>
      </c>
      <c r="J20" s="12">
        <f t="shared" si="6"/>
        <v>422767</v>
      </c>
    </row>
    <row r="21" spans="1:10" ht="18.75" customHeight="1">
      <c r="A21" s="13" t="s">
        <v>35</v>
      </c>
      <c r="B21" s="14">
        <v>30330</v>
      </c>
      <c r="C21" s="14">
        <v>25929</v>
      </c>
      <c r="D21" s="14">
        <v>38144</v>
      </c>
      <c r="E21" s="14">
        <v>51472</v>
      </c>
      <c r="F21" s="14">
        <v>28386</v>
      </c>
      <c r="G21" s="14">
        <v>39675</v>
      </c>
      <c r="H21" s="14">
        <v>17505</v>
      </c>
      <c r="I21" s="14">
        <v>9538</v>
      </c>
      <c r="J21" s="12">
        <f t="shared" si="6"/>
        <v>240979</v>
      </c>
    </row>
    <row r="22" spans="1:10" ht="18.75" customHeight="1">
      <c r="A22" s="13" t="s">
        <v>36</v>
      </c>
      <c r="B22" s="14">
        <v>22880</v>
      </c>
      <c r="C22" s="14">
        <v>19560</v>
      </c>
      <c r="D22" s="14">
        <v>28775</v>
      </c>
      <c r="E22" s="14">
        <v>38829</v>
      </c>
      <c r="F22" s="14">
        <v>21414</v>
      </c>
      <c r="G22" s="14">
        <v>29930</v>
      </c>
      <c r="H22" s="14">
        <v>13205</v>
      </c>
      <c r="I22" s="14">
        <v>7195</v>
      </c>
      <c r="J22" s="12">
        <f t="shared" si="6"/>
        <v>181788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0.9529924585542703</v>
      </c>
      <c r="C28" s="23">
        <f aca="true" t="shared" si="8" ref="C28:I28">(((+C$8+C$16)*C$25)+(C$20*C$26))/C$7</f>
        <v>0.9514995180497222</v>
      </c>
      <c r="D28" s="23">
        <f t="shared" si="8"/>
        <v>0.9753685009055234</v>
      </c>
      <c r="E28" s="23">
        <f t="shared" si="8"/>
        <v>0.9735157605013894</v>
      </c>
      <c r="F28" s="23">
        <f t="shared" si="8"/>
        <v>0.9705009717710698</v>
      </c>
      <c r="G28" s="23">
        <f t="shared" si="8"/>
        <v>0.9742494489996765</v>
      </c>
      <c r="H28" s="23">
        <f t="shared" si="8"/>
        <v>0.9127081360175238</v>
      </c>
      <c r="I28" s="23">
        <f t="shared" si="8"/>
        <v>0.9689471486992656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1.4852387466568302</v>
      </c>
      <c r="C31" s="26">
        <f aca="true" t="shared" si="9" ref="C31:I31">C28*C30</f>
        <v>1.4581730114111993</v>
      </c>
      <c r="D31" s="26">
        <f t="shared" si="9"/>
        <v>1.5100655131019314</v>
      </c>
      <c r="E31" s="26">
        <f t="shared" si="9"/>
        <v>1.5064182877998502</v>
      </c>
      <c r="F31" s="26">
        <f t="shared" si="9"/>
        <v>1.4614774133900539</v>
      </c>
      <c r="G31" s="26">
        <f t="shared" si="9"/>
        <v>1.5377553303010894</v>
      </c>
      <c r="H31" s="26">
        <f t="shared" si="9"/>
        <v>1.6509064764284969</v>
      </c>
      <c r="I31" s="26">
        <f t="shared" si="9"/>
        <v>1.8538865796063049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788207.29</v>
      </c>
      <c r="C37" s="29">
        <f aca="true" t="shared" si="11" ref="C37:I37">+C38+C39</f>
        <v>607231.36</v>
      </c>
      <c r="D37" s="29">
        <f t="shared" si="11"/>
        <v>874664.68</v>
      </c>
      <c r="E37" s="29">
        <f t="shared" si="11"/>
        <v>1114064.11</v>
      </c>
      <c r="F37" s="29">
        <f t="shared" si="11"/>
        <v>645186.74</v>
      </c>
      <c r="G37" s="29">
        <f t="shared" si="11"/>
        <v>1154711.24</v>
      </c>
      <c r="H37" s="29">
        <f t="shared" si="11"/>
        <v>633089.62</v>
      </c>
      <c r="I37" s="29">
        <f t="shared" si="11"/>
        <v>506822.93</v>
      </c>
      <c r="J37" s="29">
        <f t="shared" si="10"/>
        <v>6323977.970000001</v>
      </c>
      <c r="L37" s="57"/>
      <c r="M37" s="43"/>
    </row>
    <row r="38" spans="1:12" ht="15.75">
      <c r="A38" s="17" t="s">
        <v>76</v>
      </c>
      <c r="B38" s="30">
        <f>ROUND(+B7*B31,2)</f>
        <v>788207.29</v>
      </c>
      <c r="C38" s="30">
        <f aca="true" t="shared" si="12" ref="C38:I38">ROUND(+C7*C31,2)</f>
        <v>607231.36</v>
      </c>
      <c r="D38" s="30">
        <f t="shared" si="12"/>
        <v>874664.68</v>
      </c>
      <c r="E38" s="30">
        <f t="shared" si="12"/>
        <v>1114064.11</v>
      </c>
      <c r="F38" s="30">
        <f t="shared" si="12"/>
        <v>645186.74</v>
      </c>
      <c r="G38" s="30">
        <f t="shared" si="12"/>
        <v>1154711.24</v>
      </c>
      <c r="H38" s="30">
        <f t="shared" si="12"/>
        <v>633089.62</v>
      </c>
      <c r="I38" s="30">
        <f t="shared" si="12"/>
        <v>506822.93</v>
      </c>
      <c r="J38" s="30">
        <f>SUM(B38:I38)</f>
        <v>6323977.970000001</v>
      </c>
      <c r="L38" s="68"/>
    </row>
    <row r="39" spans="1:12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  <c r="L39" s="68"/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72</v>
      </c>
      <c r="B41" s="31">
        <f aca="true" t="shared" si="13" ref="B41:J41">+B42+B45+B51</f>
        <v>-104451.35</v>
      </c>
      <c r="C41" s="31">
        <f t="shared" si="13"/>
        <v>-112309.87</v>
      </c>
      <c r="D41" s="31">
        <f t="shared" si="13"/>
        <v>-106992.22</v>
      </c>
      <c r="E41" s="31">
        <f t="shared" si="13"/>
        <v>-132905.1</v>
      </c>
      <c r="F41" s="31">
        <f t="shared" si="13"/>
        <v>-98275.54</v>
      </c>
      <c r="G41" s="31">
        <f t="shared" si="13"/>
        <v>-147936.09</v>
      </c>
      <c r="H41" s="31">
        <f t="shared" si="13"/>
        <v>-69786.67</v>
      </c>
      <c r="I41" s="31">
        <f t="shared" si="13"/>
        <v>-71292.9</v>
      </c>
      <c r="J41" s="31">
        <f t="shared" si="13"/>
        <v>-843949.74</v>
      </c>
      <c r="L41" s="43"/>
    </row>
    <row r="42" spans="1:12" ht="15.75">
      <c r="A42" s="17" t="s">
        <v>45</v>
      </c>
      <c r="B42" s="32">
        <f>B43+B44</f>
        <v>-92565</v>
      </c>
      <c r="C42" s="32">
        <f aca="true" t="shared" si="14" ref="C42:I42">C43+C44</f>
        <v>-96222</v>
      </c>
      <c r="D42" s="32">
        <f t="shared" si="14"/>
        <v>-97389</v>
      </c>
      <c r="E42" s="32">
        <f t="shared" si="14"/>
        <v>-113970</v>
      </c>
      <c r="F42" s="32">
        <f t="shared" si="14"/>
        <v>-93471</v>
      </c>
      <c r="G42" s="32">
        <f t="shared" si="14"/>
        <v>-115818</v>
      </c>
      <c r="H42" s="32">
        <f t="shared" si="14"/>
        <v>-49164</v>
      </c>
      <c r="I42" s="32">
        <f t="shared" si="14"/>
        <v>-64827</v>
      </c>
      <c r="J42" s="31">
        <f t="shared" si="10"/>
        <v>-723426</v>
      </c>
      <c r="L42" s="43"/>
    </row>
    <row r="43" spans="1:12" ht="15.75">
      <c r="A43" s="13" t="s">
        <v>70</v>
      </c>
      <c r="B43" s="32">
        <f aca="true" t="shared" si="15" ref="B43:I43">ROUND(-B9*$D$3,2)</f>
        <v>-92565</v>
      </c>
      <c r="C43" s="32">
        <f t="shared" si="15"/>
        <v>-96222</v>
      </c>
      <c r="D43" s="32">
        <f t="shared" si="15"/>
        <v>-97389</v>
      </c>
      <c r="E43" s="32">
        <f t="shared" si="15"/>
        <v>-113970</v>
      </c>
      <c r="F43" s="32">
        <f t="shared" si="15"/>
        <v>-93471</v>
      </c>
      <c r="G43" s="32">
        <f t="shared" si="15"/>
        <v>-115818</v>
      </c>
      <c r="H43" s="32">
        <f t="shared" si="15"/>
        <v>-49164</v>
      </c>
      <c r="I43" s="32">
        <f t="shared" si="15"/>
        <v>-64827</v>
      </c>
      <c r="J43" s="31">
        <f t="shared" si="10"/>
        <v>-723426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-11886.35</v>
      </c>
      <c r="C45" s="32">
        <f t="shared" si="17"/>
        <v>-16087.87</v>
      </c>
      <c r="D45" s="32">
        <f t="shared" si="17"/>
        <v>-9603.22</v>
      </c>
      <c r="E45" s="32">
        <f t="shared" si="17"/>
        <v>-18935.1</v>
      </c>
      <c r="F45" s="32">
        <f t="shared" si="17"/>
        <v>-4804.54</v>
      </c>
      <c r="G45" s="32">
        <f t="shared" si="17"/>
        <v>-32118.09</v>
      </c>
      <c r="H45" s="32">
        <f t="shared" si="17"/>
        <v>-20622.67</v>
      </c>
      <c r="I45" s="32">
        <f t="shared" si="17"/>
        <v>-6465.9</v>
      </c>
      <c r="J45" s="32">
        <f t="shared" si="17"/>
        <v>-120523.73999999999</v>
      </c>
      <c r="L45" s="57"/>
    </row>
    <row r="46" spans="1:10" ht="15.75">
      <c r="A46" s="13" t="s">
        <v>63</v>
      </c>
      <c r="B46" s="27">
        <v>-11886.35</v>
      </c>
      <c r="C46" s="27">
        <v>-16087.87</v>
      </c>
      <c r="D46" s="27">
        <v>-9603.22</v>
      </c>
      <c r="E46" s="27">
        <v>-18935.1</v>
      </c>
      <c r="F46" s="27">
        <v>-4804.54</v>
      </c>
      <c r="G46" s="27">
        <v>-32118.09</v>
      </c>
      <c r="H46" s="27">
        <v>-20622.67</v>
      </c>
      <c r="I46" s="27">
        <v>-6465.9</v>
      </c>
      <c r="J46" s="27">
        <f t="shared" si="10"/>
        <v>-120523.73999999999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683755.9400000001</v>
      </c>
      <c r="C53" s="35">
        <f t="shared" si="18"/>
        <v>494921.49</v>
      </c>
      <c r="D53" s="35">
        <f t="shared" si="18"/>
        <v>767672.4600000001</v>
      </c>
      <c r="E53" s="35">
        <f t="shared" si="18"/>
        <v>981159.0100000001</v>
      </c>
      <c r="F53" s="35">
        <f t="shared" si="18"/>
        <v>546911.2</v>
      </c>
      <c r="G53" s="35">
        <f t="shared" si="18"/>
        <v>1006775.15</v>
      </c>
      <c r="H53" s="35">
        <f t="shared" si="18"/>
        <v>563302.95</v>
      </c>
      <c r="I53" s="35">
        <f t="shared" si="18"/>
        <v>435530.03</v>
      </c>
      <c r="J53" s="35">
        <f>SUM(B53:I53)</f>
        <v>5480028.230000001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5480028.23</v>
      </c>
      <c r="L56" s="43"/>
    </row>
    <row r="57" spans="1:10" ht="17.25" customHeight="1">
      <c r="A57" s="17" t="s">
        <v>49</v>
      </c>
      <c r="B57" s="45">
        <v>118675.08</v>
      </c>
      <c r="C57" s="45">
        <v>133238.31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251913.39</v>
      </c>
    </row>
    <row r="58" spans="1:10" ht="17.25" customHeight="1">
      <c r="A58" s="17" t="s">
        <v>55</v>
      </c>
      <c r="B58" s="45">
        <v>332549.26</v>
      </c>
      <c r="C58" s="45">
        <v>235986.27</v>
      </c>
      <c r="D58" s="44">
        <v>0</v>
      </c>
      <c r="E58" s="45">
        <v>135311.42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703846.9500000001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68771.07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68771.07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122984.3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122984.3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32182.25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32182.25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37523.87</v>
      </c>
      <c r="E62" s="44">
        <v>0</v>
      </c>
      <c r="F62" s="45">
        <v>48279.63</v>
      </c>
      <c r="G62" s="44">
        <v>0</v>
      </c>
      <c r="H62" s="44">
        <v>0</v>
      </c>
      <c r="I62" s="44">
        <v>0</v>
      </c>
      <c r="J62" s="35">
        <f t="shared" si="19"/>
        <v>85803.5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82950.34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82950.34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85275.93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85275.93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11435.3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11435.3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157597.57</v>
      </c>
      <c r="G66" s="44">
        <v>0</v>
      </c>
      <c r="H66" s="44">
        <v>0</v>
      </c>
      <c r="I66" s="44">
        <v>0</v>
      </c>
      <c r="J66" s="35">
        <f t="shared" si="19"/>
        <v>157597.57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128558.75</v>
      </c>
      <c r="H67" s="45">
        <v>174495.11</v>
      </c>
      <c r="I67" s="44">
        <v>0</v>
      </c>
      <c r="J67" s="32">
        <f t="shared" si="19"/>
        <v>303053.86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239380.71</v>
      </c>
      <c r="H68" s="44">
        <v>0</v>
      </c>
      <c r="I68" s="44">
        <v>0</v>
      </c>
      <c r="J68" s="35">
        <f t="shared" si="19"/>
        <v>239380.71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125133.89</v>
      </c>
      <c r="J69" s="32">
        <f t="shared" si="19"/>
        <v>125133.89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155205.64</v>
      </c>
      <c r="J70" s="35">
        <f t="shared" si="19"/>
        <v>155205.64</v>
      </c>
    </row>
    <row r="71" spans="1:10" ht="17.25" customHeight="1">
      <c r="A71" s="41" t="s">
        <v>68</v>
      </c>
      <c r="B71" s="39">
        <v>232531.6</v>
      </c>
      <c r="C71" s="39">
        <v>125696.91</v>
      </c>
      <c r="D71" s="39">
        <v>506210.95</v>
      </c>
      <c r="E71" s="39">
        <v>666186.04</v>
      </c>
      <c r="F71" s="39">
        <v>341034</v>
      </c>
      <c r="G71" s="39">
        <v>638835.7</v>
      </c>
      <c r="H71" s="39">
        <v>388807.83</v>
      </c>
      <c r="I71" s="39">
        <v>155190.5</v>
      </c>
      <c r="J71" s="39">
        <f>SUM(B71:I71)</f>
        <v>3054493.5300000003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1.574681102047345</v>
      </c>
      <c r="C75" s="49">
        <v>1.5345516318336252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1.464463523598553</v>
      </c>
      <c r="C76" s="49">
        <v>1.4284862126805324</v>
      </c>
      <c r="D76" s="44"/>
      <c r="E76" s="49">
        <v>1.53772384879768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1.4135118292316424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1.4876993114236876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1.7672207101478228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1.7484871794871797</v>
      </c>
      <c r="E80" s="44">
        <v>0</v>
      </c>
      <c r="F80" s="49">
        <v>1.521284659690111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1.4840928828003264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1.4818756641096928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1.4683539716097855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1.451772412177123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1.4785647369881347</v>
      </c>
      <c r="H85" s="49">
        <v>1.6509064618754563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1.6165934908853763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1.8129001533290685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1.8769644317135785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4" ht="14.25"/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2013-08-22T18:35:10Z</dcterms:modified>
  <cp:category/>
  <cp:version/>
  <cp:contentType/>
  <cp:contentStatus/>
</cp:coreProperties>
</file>