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140813" sheetId="1" r:id="rId1"/>
  </sheets>
  <definedNames>
    <definedName name="_xlnm.Print_Titles" localSheetId="0">'DETALHAMENTO PERMISSÃO 140813'!$1:$6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<sst xmlns="http://schemas.openxmlformats.org/spreadsheetml/2006/main" count="94" uniqueCount="94">
  <si>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</si>
  <si>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</si>
  <si>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</si>
  <si>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</si>
  <si>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</si>
  <si>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</si>
  <si>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</si>
  <si>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</si>
  <si>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</si>
  <si>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</si>
  <si>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</si>
  <si>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</si>
  <si>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</si>
  <si>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</si>
  <si>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</si>
  <si>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</si>
  <si>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</si>
  <si>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</si>
  <si>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</si>
  <si>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</si>
  <si>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</si>
  <si>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</si>
  <si>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</si>
  <si>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</si>
  <si>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</si>
  <si>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</si>
  <si>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</si>
  <si>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</si>
  <si>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</si>
  <si>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</si>
  <si>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</si>
  <si>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</si>
  <si>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</si>
  <si>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</si>
  <si>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</si>
  <si>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</si>
  <si>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</si>
  <si>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</si>
  <si>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</si>
  <si>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</si>
  <si>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</si>
  <si>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</si>
  <si>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</si>
  <si>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</si>
  <si>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</si>
  <si>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</si>
  <si>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</si>
  <si>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</si>
  <si>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</si>
  <si>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</si>
  <si>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</si>
  <si>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</si>
  <si>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</si>
  <si>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</si>
  <si>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</si>
  <si>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</si>
  <si>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</si>
  <si>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</si>
  <si>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</si>
  <si>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</si>
  <si>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</si>
  <si>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</si>
  <si>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</si>
  <si>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</si>
  <si>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</si>
  <si>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</si>
  <si>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</si>
  <si>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</si>
  <si>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</si>
  <si>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</si>
  <si>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</si>
  <si>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</si>
  <si>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</si>
  <si>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</si>
  <si>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</si>
  <si>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</si>
  <si>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</si>
  <si>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</si>
  <si>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</si>
  <si>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</si>
  <si>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</si>
  <si>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</si>
  <si>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</si>
  <si>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</si>
  <si>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</si>
  <si>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</si>
  <si>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</si>
  <si>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</si>
  <si>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</si>
  <si>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</si>
  <si>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</si>
  <si>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</si>
  <si>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</si>
  <si>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14/08/13 - VENCIMENTO 21/08/13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</si>
</sst>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523311</v>
      </c>
      <c r="C7" s="10">
        <f aca="true" t="shared" si="0" ref="C7:I7">C8+C16+C20</f>
        <v>411135</v>
      </c>
      <c r="D7" s="10">
        <f t="shared" si="0"/>
        <v>570521</v>
      </c>
      <c r="E7" s="10">
        <f t="shared" si="0"/>
        <v>737447</v>
      </c>
      <c r="F7" s="10">
        <f t="shared" si="0"/>
        <v>448295</v>
      </c>
      <c r="G7" s="10">
        <f t="shared" si="0"/>
        <v>736978</v>
      </c>
      <c r="H7" s="10">
        <f t="shared" si="0"/>
        <v>377846</v>
      </c>
      <c r="I7" s="10">
        <f t="shared" si="0"/>
        <v>273484</v>
      </c>
      <c r="J7" s="10">
        <f>+J8+J16+J20</f>
        <v>4079017</v>
      </c>
      <c r="L7" s="42"/>
    </row>
    <row r="8" spans="1:10" ht="15.75">
      <c r="A8" s="11" t="s">
        <v>22</v>
      </c>
      <c r="B8" s="12">
        <f>+B9+B12</f>
        <v>291961</v>
      </c>
      <c r="C8" s="12">
        <f>+C9+C12</f>
        <v>246073</v>
      </c>
      <c r="D8" s="12">
        <f aca="true" t="shared" si="1" ref="D8:I8">+D9+D12</f>
        <v>366331</v>
      </c>
      <c r="E8" s="12">
        <f t="shared" si="1"/>
        <v>439846</v>
      </c>
      <c r="F8" s="12">
        <f t="shared" si="1"/>
        <v>258247</v>
      </c>
      <c r="G8" s="12">
        <f t="shared" si="1"/>
        <v>429773</v>
      </c>
      <c r="H8" s="12">
        <f t="shared" si="1"/>
        <v>203357</v>
      </c>
      <c r="I8" s="12">
        <f t="shared" si="1"/>
        <v>165844</v>
      </c>
      <c r="J8" s="12">
        <f>SUM(B8:I8)</f>
        <v>2401432</v>
      </c>
    </row>
    <row r="9" spans="1:10" ht="15.75">
      <c r="A9" s="13" t="s">
        <v>23</v>
      </c>
      <c r="B9" s="14">
        <v>26918</v>
      </c>
      <c r="C9" s="14">
        <v>28530</v>
      </c>
      <c r="D9" s="14">
        <v>28896</v>
      </c>
      <c r="E9" s="14">
        <v>33597</v>
      </c>
      <c r="F9" s="14">
        <v>29104</v>
      </c>
      <c r="G9" s="14">
        <v>33687</v>
      </c>
      <c r="H9" s="14">
        <v>14770</v>
      </c>
      <c r="I9" s="14">
        <v>19914</v>
      </c>
      <c r="J9" s="12">
        <f aca="true" t="shared" si="2" ref="J9:J15">SUM(B9:I9)</f>
        <v>215416</v>
      </c>
    </row>
    <row r="10" spans="1:10" ht="15.75">
      <c r="A10" s="15" t="s">
        <v>24</v>
      </c>
      <c r="B10" s="14">
        <f>+B9-B11</f>
        <v>26918</v>
      </c>
      <c r="C10" s="14">
        <f aca="true" t="shared" si="3" ref="C10:I10">+C9-C11</f>
        <v>28530</v>
      </c>
      <c r="D10" s="14">
        <f t="shared" si="3"/>
        <v>28896</v>
      </c>
      <c r="E10" s="14">
        <f t="shared" si="3"/>
        <v>33597</v>
      </c>
      <c r="F10" s="14">
        <f t="shared" si="3"/>
        <v>29104</v>
      </c>
      <c r="G10" s="14">
        <f t="shared" si="3"/>
        <v>33687</v>
      </c>
      <c r="H10" s="14">
        <f t="shared" si="3"/>
        <v>14770</v>
      </c>
      <c r="I10" s="14">
        <f t="shared" si="3"/>
        <v>19914</v>
      </c>
      <c r="J10" s="12">
        <f t="shared" si="2"/>
        <v>215416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265043</v>
      </c>
      <c r="C12" s="14">
        <f aca="true" t="shared" si="4" ref="C12:I12">C13+C14+C15</f>
        <v>217543</v>
      </c>
      <c r="D12" s="14">
        <f t="shared" si="4"/>
        <v>337435</v>
      </c>
      <c r="E12" s="14">
        <f t="shared" si="4"/>
        <v>406249</v>
      </c>
      <c r="F12" s="14">
        <f t="shared" si="4"/>
        <v>229143</v>
      </c>
      <c r="G12" s="14">
        <f t="shared" si="4"/>
        <v>396086</v>
      </c>
      <c r="H12" s="14">
        <f t="shared" si="4"/>
        <v>188587</v>
      </c>
      <c r="I12" s="14">
        <f t="shared" si="4"/>
        <v>145930</v>
      </c>
      <c r="J12" s="12">
        <f t="shared" si="2"/>
        <v>2186016</v>
      </c>
    </row>
    <row r="13" spans="1:10" ht="15.75">
      <c r="A13" s="15" t="s">
        <v>27</v>
      </c>
      <c r="B13" s="14">
        <v>107340</v>
      </c>
      <c r="C13" s="14">
        <v>90563</v>
      </c>
      <c r="D13" s="14">
        <v>141016</v>
      </c>
      <c r="E13" s="14">
        <v>169224</v>
      </c>
      <c r="F13" s="14">
        <v>99919</v>
      </c>
      <c r="G13" s="14">
        <v>170966</v>
      </c>
      <c r="H13" s="14">
        <v>80061</v>
      </c>
      <c r="I13" s="14">
        <v>62075</v>
      </c>
      <c r="J13" s="12">
        <f t="shared" si="2"/>
        <v>921164</v>
      </c>
    </row>
    <row r="14" spans="1:10" ht="15.75">
      <c r="A14" s="15" t="s">
        <v>28</v>
      </c>
      <c r="B14" s="14">
        <v>115827</v>
      </c>
      <c r="C14" s="14">
        <v>90784</v>
      </c>
      <c r="D14" s="14">
        <v>148632</v>
      </c>
      <c r="E14" s="14">
        <v>173091</v>
      </c>
      <c r="F14" s="14">
        <v>95050</v>
      </c>
      <c r="G14" s="14">
        <v>169527</v>
      </c>
      <c r="H14" s="14">
        <v>80293</v>
      </c>
      <c r="I14" s="14">
        <v>65066</v>
      </c>
      <c r="J14" s="12">
        <f t="shared" si="2"/>
        <v>938270</v>
      </c>
    </row>
    <row r="15" spans="1:10" ht="15.75">
      <c r="A15" s="15" t="s">
        <v>29</v>
      </c>
      <c r="B15" s="14">
        <v>41876</v>
      </c>
      <c r="C15" s="14">
        <v>36196</v>
      </c>
      <c r="D15" s="14">
        <v>47787</v>
      </c>
      <c r="E15" s="14">
        <v>63934</v>
      </c>
      <c r="F15" s="14">
        <v>34174</v>
      </c>
      <c r="G15" s="14">
        <v>55593</v>
      </c>
      <c r="H15" s="14">
        <v>28233</v>
      </c>
      <c r="I15" s="14">
        <v>18789</v>
      </c>
      <c r="J15" s="12">
        <f t="shared" si="2"/>
        <v>326582</v>
      </c>
    </row>
    <row r="16" spans="1:10" ht="15.75">
      <c r="A16" s="17" t="s">
        <v>30</v>
      </c>
      <c r="B16" s="18">
        <f>B17+B18+B19</f>
        <v>179817</v>
      </c>
      <c r="C16" s="18">
        <f aca="true" t="shared" si="5" ref="C16:I16">C17+C18+C19</f>
        <v>121365</v>
      </c>
      <c r="D16" s="18">
        <f t="shared" si="5"/>
        <v>140705</v>
      </c>
      <c r="E16" s="18">
        <f t="shared" si="5"/>
        <v>210407</v>
      </c>
      <c r="F16" s="18">
        <f t="shared" si="5"/>
        <v>141348</v>
      </c>
      <c r="G16" s="18">
        <f t="shared" si="5"/>
        <v>240452</v>
      </c>
      <c r="H16" s="18">
        <f t="shared" si="5"/>
        <v>144762</v>
      </c>
      <c r="I16" s="18">
        <f t="shared" si="5"/>
        <v>91342</v>
      </c>
      <c r="J16" s="12">
        <f aca="true" t="shared" si="6" ref="J16:J22">SUM(B16:I16)</f>
        <v>1270198</v>
      </c>
    </row>
    <row r="17" spans="1:10" ht="18.75" customHeight="1">
      <c r="A17" s="13" t="s">
        <v>31</v>
      </c>
      <c r="B17" s="14">
        <v>82242</v>
      </c>
      <c r="C17" s="14">
        <v>59446</v>
      </c>
      <c r="D17" s="14">
        <v>68576</v>
      </c>
      <c r="E17" s="14">
        <v>100893</v>
      </c>
      <c r="F17" s="14">
        <v>71065</v>
      </c>
      <c r="G17" s="14">
        <v>118535</v>
      </c>
      <c r="H17" s="14">
        <v>70123</v>
      </c>
      <c r="I17" s="14">
        <v>44498</v>
      </c>
      <c r="J17" s="12">
        <f t="shared" si="6"/>
        <v>615378</v>
      </c>
    </row>
    <row r="18" spans="1:10" ht="18.75" customHeight="1">
      <c r="A18" s="13" t="s">
        <v>32</v>
      </c>
      <c r="B18" s="14">
        <v>73433</v>
      </c>
      <c r="C18" s="14">
        <v>45076</v>
      </c>
      <c r="D18" s="14">
        <v>53806</v>
      </c>
      <c r="E18" s="14">
        <v>79580</v>
      </c>
      <c r="F18" s="14">
        <v>53633</v>
      </c>
      <c r="G18" s="14">
        <v>92397</v>
      </c>
      <c r="H18" s="14">
        <v>57537</v>
      </c>
      <c r="I18" s="14">
        <v>37516</v>
      </c>
      <c r="J18" s="12">
        <f t="shared" si="6"/>
        <v>492978</v>
      </c>
    </row>
    <row r="19" spans="1:10" ht="18.75" customHeight="1">
      <c r="A19" s="13" t="s">
        <v>33</v>
      </c>
      <c r="B19" s="14">
        <v>24142</v>
      </c>
      <c r="C19" s="14">
        <v>16843</v>
      </c>
      <c r="D19" s="14">
        <v>18323</v>
      </c>
      <c r="E19" s="14">
        <v>29934</v>
      </c>
      <c r="F19" s="14">
        <v>16650</v>
      </c>
      <c r="G19" s="14">
        <v>29520</v>
      </c>
      <c r="H19" s="14">
        <v>17102</v>
      </c>
      <c r="I19" s="14">
        <v>9328</v>
      </c>
      <c r="J19" s="12">
        <f t="shared" si="6"/>
        <v>161842</v>
      </c>
    </row>
    <row r="20" spans="1:10" ht="18.75" customHeight="1">
      <c r="A20" s="17" t="s">
        <v>34</v>
      </c>
      <c r="B20" s="14">
        <f>B21+B22</f>
        <v>51533</v>
      </c>
      <c r="C20" s="14">
        <f aca="true" t="shared" si="7" ref="C20:I20">C21+C22</f>
        <v>43697</v>
      </c>
      <c r="D20" s="14">
        <f t="shared" si="7"/>
        <v>63485</v>
      </c>
      <c r="E20" s="14">
        <f t="shared" si="7"/>
        <v>87194</v>
      </c>
      <c r="F20" s="14">
        <f t="shared" si="7"/>
        <v>48700</v>
      </c>
      <c r="G20" s="14">
        <f t="shared" si="7"/>
        <v>66753</v>
      </c>
      <c r="H20" s="14">
        <f t="shared" si="7"/>
        <v>29727</v>
      </c>
      <c r="I20" s="14">
        <f t="shared" si="7"/>
        <v>16298</v>
      </c>
      <c r="J20" s="12">
        <f t="shared" si="6"/>
        <v>407387</v>
      </c>
    </row>
    <row r="21" spans="1:10" ht="18.75" customHeight="1">
      <c r="A21" s="13" t="s">
        <v>35</v>
      </c>
      <c r="B21" s="14">
        <v>29374</v>
      </c>
      <c r="C21" s="14">
        <v>24907</v>
      </c>
      <c r="D21" s="14">
        <v>36186</v>
      </c>
      <c r="E21" s="14">
        <v>49701</v>
      </c>
      <c r="F21" s="14">
        <v>27759</v>
      </c>
      <c r="G21" s="14">
        <v>38049</v>
      </c>
      <c r="H21" s="14">
        <v>16944</v>
      </c>
      <c r="I21" s="14">
        <v>9290</v>
      </c>
      <c r="J21" s="12">
        <f t="shared" si="6"/>
        <v>232210</v>
      </c>
    </row>
    <row r="22" spans="1:10" ht="18.75" customHeight="1">
      <c r="A22" s="13" t="s">
        <v>36</v>
      </c>
      <c r="B22" s="14">
        <v>22159</v>
      </c>
      <c r="C22" s="14">
        <v>18790</v>
      </c>
      <c r="D22" s="14">
        <v>27299</v>
      </c>
      <c r="E22" s="14">
        <v>37493</v>
      </c>
      <c r="F22" s="14">
        <v>20941</v>
      </c>
      <c r="G22" s="14">
        <v>28704</v>
      </c>
      <c r="H22" s="14">
        <v>12783</v>
      </c>
      <c r="I22" s="14">
        <v>7008</v>
      </c>
      <c r="J22" s="12">
        <f t="shared" si="6"/>
        <v>175177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0.9532461062351067</v>
      </c>
      <c r="C28" s="23">
        <f aca="true" t="shared" si="8" ref="C28:I28">(((+C$8+C$16)*C$25)+(C$20*C$26))/C$7</f>
        <v>0.9521803217921121</v>
      </c>
      <c r="D28" s="23">
        <f t="shared" si="8"/>
        <v>0.9762760669633546</v>
      </c>
      <c r="E28" s="23">
        <f t="shared" si="8"/>
        <v>0.9743542537972221</v>
      </c>
      <c r="F28" s="23">
        <f t="shared" si="8"/>
        <v>0.9715922550998785</v>
      </c>
      <c r="G28" s="23">
        <f t="shared" si="8"/>
        <v>0.9748378060132052</v>
      </c>
      <c r="H28" s="23">
        <f t="shared" si="8"/>
        <v>0.9131157460976165</v>
      </c>
      <c r="I28" s="23">
        <f t="shared" si="8"/>
        <v>0.9691540923783474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1.4856340565674138</v>
      </c>
      <c r="C31" s="26">
        <f aca="true" t="shared" si="9" ref="C31:I31">C28*C30</f>
        <v>1.4592163431464118</v>
      </c>
      <c r="D31" s="26">
        <f t="shared" si="9"/>
        <v>1.5114706068726655</v>
      </c>
      <c r="E31" s="26">
        <f t="shared" si="9"/>
        <v>1.5077157723258214</v>
      </c>
      <c r="F31" s="26">
        <f t="shared" si="9"/>
        <v>1.463120776954907</v>
      </c>
      <c r="G31" s="26">
        <f t="shared" si="9"/>
        <v>1.5386839930112433</v>
      </c>
      <c r="H31" s="26">
        <f t="shared" si="9"/>
        <v>1.6516437615413686</v>
      </c>
      <c r="I31" s="26">
        <f t="shared" si="9"/>
        <v>1.8542825249474921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777448.64</v>
      </c>
      <c r="C37" s="29">
        <f aca="true" t="shared" si="11" ref="C37:I37">+C38+C39</f>
        <v>599934.91</v>
      </c>
      <c r="D37" s="29">
        <f t="shared" si="11"/>
        <v>862325.72</v>
      </c>
      <c r="E37" s="29">
        <f t="shared" si="11"/>
        <v>1111860.47</v>
      </c>
      <c r="F37" s="29">
        <f t="shared" si="11"/>
        <v>655909.73</v>
      </c>
      <c r="G37" s="29">
        <f t="shared" si="11"/>
        <v>1133976.25</v>
      </c>
      <c r="H37" s="29">
        <f t="shared" si="11"/>
        <v>624066.99</v>
      </c>
      <c r="I37" s="29">
        <f t="shared" si="11"/>
        <v>507116.6</v>
      </c>
      <c r="J37" s="29">
        <f t="shared" si="10"/>
        <v>6272639.3100000005</v>
      </c>
      <c r="L37" s="43"/>
      <c r="M37" s="43"/>
    </row>
    <row r="38" spans="1:12" ht="15.75">
      <c r="A38" s="17" t="s">
        <v>76</v>
      </c>
      <c r="B38" s="30">
        <f>ROUND(+B7*B31,2)</f>
        <v>777448.64</v>
      </c>
      <c r="C38" s="30">
        <f aca="true" t="shared" si="12" ref="C38:I38">ROUND(+C7*C31,2)</f>
        <v>599934.91</v>
      </c>
      <c r="D38" s="30">
        <f t="shared" si="12"/>
        <v>862325.72</v>
      </c>
      <c r="E38" s="30">
        <f t="shared" si="12"/>
        <v>1111860.47</v>
      </c>
      <c r="F38" s="30">
        <f t="shared" si="12"/>
        <v>655909.73</v>
      </c>
      <c r="G38" s="30">
        <f t="shared" si="12"/>
        <v>1133976.25</v>
      </c>
      <c r="H38" s="30">
        <f t="shared" si="12"/>
        <v>624066.99</v>
      </c>
      <c r="I38" s="30">
        <f t="shared" si="12"/>
        <v>507116.6</v>
      </c>
      <c r="J38" s="30">
        <f>SUM(B38:I38)</f>
        <v>6272639.3100000005</v>
      </c>
      <c r="L38" s="68"/>
    </row>
    <row r="39" spans="1:12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  <c r="L39" s="68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8"/>
    </row>
    <row r="41" spans="1:12" ht="15.75">
      <c r="A41" s="2" t="s">
        <v>72</v>
      </c>
      <c r="B41" s="31">
        <f aca="true" t="shared" si="13" ref="B41:J41">+B42+B45+B51</f>
        <v>-92640.34</v>
      </c>
      <c r="C41" s="31">
        <f t="shared" si="13"/>
        <v>-101677.89</v>
      </c>
      <c r="D41" s="31">
        <f t="shared" si="13"/>
        <v>-96291.23</v>
      </c>
      <c r="E41" s="31">
        <f t="shared" si="13"/>
        <v>-119726.12</v>
      </c>
      <c r="F41" s="31">
        <f t="shared" si="13"/>
        <v>-92116.57</v>
      </c>
      <c r="G41" s="31">
        <f t="shared" si="13"/>
        <v>-133179.07</v>
      </c>
      <c r="H41" s="31">
        <f t="shared" si="13"/>
        <v>-64932.65</v>
      </c>
      <c r="I41" s="31">
        <f t="shared" si="13"/>
        <v>-66207.92</v>
      </c>
      <c r="J41" s="31">
        <f t="shared" si="13"/>
        <v>-766771.79</v>
      </c>
      <c r="L41" s="43"/>
    </row>
    <row r="42" spans="1:12" ht="15.75">
      <c r="A42" s="17" t="s">
        <v>45</v>
      </c>
      <c r="B42" s="32">
        <f>B43+B44</f>
        <v>-80754</v>
      </c>
      <c r="C42" s="32">
        <f aca="true" t="shared" si="14" ref="C42:I42">C43+C44</f>
        <v>-85590</v>
      </c>
      <c r="D42" s="32">
        <f t="shared" si="14"/>
        <v>-86688</v>
      </c>
      <c r="E42" s="32">
        <f t="shared" si="14"/>
        <v>-100791</v>
      </c>
      <c r="F42" s="32">
        <f t="shared" si="14"/>
        <v>-87312</v>
      </c>
      <c r="G42" s="32">
        <f t="shared" si="14"/>
        <v>-101061</v>
      </c>
      <c r="H42" s="32">
        <f t="shared" si="14"/>
        <v>-44310</v>
      </c>
      <c r="I42" s="32">
        <f t="shared" si="14"/>
        <v>-59742</v>
      </c>
      <c r="J42" s="31">
        <f t="shared" si="10"/>
        <v>-646248</v>
      </c>
      <c r="L42" s="43"/>
    </row>
    <row r="43" spans="1:12" ht="15.75">
      <c r="A43" s="13" t="s">
        <v>70</v>
      </c>
      <c r="B43" s="32">
        <f aca="true" t="shared" si="15" ref="B43:I43">ROUND(-B9*$D$3,2)</f>
        <v>-80754</v>
      </c>
      <c r="C43" s="32">
        <f t="shared" si="15"/>
        <v>-85590</v>
      </c>
      <c r="D43" s="32">
        <f t="shared" si="15"/>
        <v>-86688</v>
      </c>
      <c r="E43" s="32">
        <f t="shared" si="15"/>
        <v>-100791</v>
      </c>
      <c r="F43" s="32">
        <f t="shared" si="15"/>
        <v>-87312</v>
      </c>
      <c r="G43" s="32">
        <f t="shared" si="15"/>
        <v>-101061</v>
      </c>
      <c r="H43" s="32">
        <f t="shared" si="15"/>
        <v>-44310</v>
      </c>
      <c r="I43" s="32">
        <f t="shared" si="15"/>
        <v>-59742</v>
      </c>
      <c r="J43" s="31">
        <f t="shared" si="10"/>
        <v>-646248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-11886.34</v>
      </c>
      <c r="C45" s="32">
        <f t="shared" si="17"/>
        <v>-16087.89</v>
      </c>
      <c r="D45" s="32">
        <f t="shared" si="17"/>
        <v>-9603.23</v>
      </c>
      <c r="E45" s="32">
        <f t="shared" si="17"/>
        <v>-18935.12</v>
      </c>
      <c r="F45" s="32">
        <f t="shared" si="17"/>
        <v>-4804.57</v>
      </c>
      <c r="G45" s="32">
        <f t="shared" si="17"/>
        <v>-32118.07</v>
      </c>
      <c r="H45" s="32">
        <f t="shared" si="17"/>
        <v>-20622.65</v>
      </c>
      <c r="I45" s="32">
        <f t="shared" si="17"/>
        <v>-6465.92</v>
      </c>
      <c r="J45" s="32">
        <f t="shared" si="17"/>
        <v>-120523.79</v>
      </c>
      <c r="L45" s="57"/>
    </row>
    <row r="46" spans="1:10" ht="15.75">
      <c r="A46" s="13" t="s">
        <v>63</v>
      </c>
      <c r="B46" s="27">
        <v>-11886.34</v>
      </c>
      <c r="C46" s="27">
        <v>-16087.89</v>
      </c>
      <c r="D46" s="27">
        <v>-9603.23</v>
      </c>
      <c r="E46" s="27">
        <v>-18935.12</v>
      </c>
      <c r="F46" s="27">
        <v>-4804.57</v>
      </c>
      <c r="G46" s="27">
        <v>-32118.07</v>
      </c>
      <c r="H46" s="27">
        <v>-20622.65</v>
      </c>
      <c r="I46" s="27">
        <v>-6465.92</v>
      </c>
      <c r="J46" s="27">
        <f t="shared" si="10"/>
        <v>-120523.79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684808.3</v>
      </c>
      <c r="C53" s="35">
        <f t="shared" si="18"/>
        <v>498257.02</v>
      </c>
      <c r="D53" s="35">
        <f t="shared" si="18"/>
        <v>766034.49</v>
      </c>
      <c r="E53" s="35">
        <f t="shared" si="18"/>
        <v>992134.35</v>
      </c>
      <c r="F53" s="35">
        <f t="shared" si="18"/>
        <v>563793.1599999999</v>
      </c>
      <c r="G53" s="35">
        <f t="shared" si="18"/>
        <v>1000797.1799999999</v>
      </c>
      <c r="H53" s="35">
        <f t="shared" si="18"/>
        <v>559134.34</v>
      </c>
      <c r="I53" s="35">
        <f t="shared" si="18"/>
        <v>440908.68</v>
      </c>
      <c r="J53" s="35">
        <f>SUM(B53:I53)</f>
        <v>5505867.52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5505867.53</v>
      </c>
      <c r="L56" s="43"/>
    </row>
    <row r="57" spans="1:10" ht="17.25" customHeight="1">
      <c r="A57" s="17" t="s">
        <v>49</v>
      </c>
      <c r="B57" s="45">
        <v>118583.37</v>
      </c>
      <c r="C57" s="45">
        <v>132802.7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251386.07</v>
      </c>
    </row>
    <row r="58" spans="1:10" ht="17.25" customHeight="1">
      <c r="A58" s="17" t="s">
        <v>55</v>
      </c>
      <c r="B58" s="45">
        <v>333693.32</v>
      </c>
      <c r="C58" s="45">
        <v>239757.4</v>
      </c>
      <c r="D58" s="44">
        <v>0</v>
      </c>
      <c r="E58" s="45">
        <v>139582.92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713033.64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66173.22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66173.22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121701.38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121701.38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29788.89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29788.89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42160.03</v>
      </c>
      <c r="E62" s="44">
        <v>0</v>
      </c>
      <c r="F62" s="45">
        <v>66847.03</v>
      </c>
      <c r="G62" s="44">
        <v>0</v>
      </c>
      <c r="H62" s="44">
        <v>0</v>
      </c>
      <c r="I62" s="44">
        <v>0</v>
      </c>
      <c r="J62" s="35">
        <f t="shared" si="19"/>
        <v>109007.06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86203.25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86203.25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86917.13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86917.13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13244.99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13244.99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155912.15</v>
      </c>
      <c r="G66" s="44">
        <v>0</v>
      </c>
      <c r="H66" s="44">
        <v>0</v>
      </c>
      <c r="I66" s="44">
        <v>0</v>
      </c>
      <c r="J66" s="35">
        <f t="shared" si="19"/>
        <v>155912.15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129028.24</v>
      </c>
      <c r="H67" s="45">
        <v>170326.49</v>
      </c>
      <c r="I67" s="44">
        <v>0</v>
      </c>
      <c r="J67" s="32">
        <f t="shared" si="19"/>
        <v>299354.73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232933.24</v>
      </c>
      <c r="H68" s="44">
        <v>0</v>
      </c>
      <c r="I68" s="44">
        <v>0</v>
      </c>
      <c r="J68" s="35">
        <f t="shared" si="19"/>
        <v>232933.24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125599.07</v>
      </c>
      <c r="J69" s="32">
        <f t="shared" si="19"/>
        <v>125599.07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160119.11</v>
      </c>
      <c r="J70" s="35">
        <f t="shared" si="19"/>
        <v>160119.11</v>
      </c>
    </row>
    <row r="71" spans="1:10" ht="17.25" customHeight="1">
      <c r="A71" s="41" t="s">
        <v>68</v>
      </c>
      <c r="B71" s="39">
        <v>232531.61</v>
      </c>
      <c r="C71" s="39">
        <v>125696.92</v>
      </c>
      <c r="D71" s="39">
        <v>506210.97</v>
      </c>
      <c r="E71" s="39">
        <v>666186.06</v>
      </c>
      <c r="F71" s="39">
        <v>341033.98</v>
      </c>
      <c r="G71" s="39">
        <v>638835.7</v>
      </c>
      <c r="H71" s="39">
        <v>388807.85</v>
      </c>
      <c r="I71" s="39">
        <v>155190.51</v>
      </c>
      <c r="J71" s="39">
        <f>SUM(B71:I71)</f>
        <v>3054493.6000000006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1.5755112237214322</v>
      </c>
      <c r="C75" s="49">
        <v>1.5367108150332651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1.4648532951248951</v>
      </c>
      <c r="C76" s="49">
        <v>1.429508312556149</v>
      </c>
      <c r="D76" s="44"/>
      <c r="E76" s="49">
        <v>1.5391933844474284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1.4149754907188963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1.489323598470449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1.7781799288182265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1.7094960465966966</v>
      </c>
      <c r="E80" s="44">
        <v>0</v>
      </c>
      <c r="F80" s="49">
        <v>1.5111790688420217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1.485404570482656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1.4831317548117215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1.4696185579833327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1.4534048618280797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1.4793299734710548</v>
      </c>
      <c r="H85" s="49">
        <v>1.6516437649200997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1.619459217898571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1.8132873730043542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1.8771176115596142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2013-08-20T18:42:49Z</dcterms:modified>
  <cp:category/>
  <cp:version/>
  <cp:contentType/>
  <cp:contentStatus/>
</cp:coreProperties>
</file>