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120813" sheetId="1" r:id="rId1"/>
  </sheets>
  <definedNames>
    <definedName name="_xlnm.Print_Titles" localSheetId="0">'DETALHAMENTO PERMISSÃO 120813'!$1:$6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<sst xmlns="http://schemas.openxmlformats.org/spreadsheetml/2006/main" count="94" uniqueCount="94">
  <si>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</si>
  <si>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</si>
  <si>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</si>
  <si>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</si>
  <si>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</si>
  <si>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</si>
  <si>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</si>
  <si>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</si>
  <si>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</si>
  <si>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</si>
  <si>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</si>
  <si>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</si>
  <si>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</si>
  <si>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</si>
  <si>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</si>
  <si>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</si>
  <si>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</si>
  <si>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</si>
  <si>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</si>
  <si>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</si>
  <si>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</si>
  <si>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</si>
  <si>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</si>
  <si>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</si>
  <si>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</si>
  <si>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</si>
  <si>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</si>
  <si>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</si>
  <si>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</si>
  <si>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</si>
  <si>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</si>
  <si>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</si>
  <si>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</si>
  <si>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</si>
  <si>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</si>
  <si>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</si>
  <si>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</si>
  <si>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</si>
  <si>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</si>
  <si>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</si>
  <si>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</si>
  <si>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</si>
  <si>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</si>
  <si>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</si>
  <si>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</si>
  <si>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</si>
  <si>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</si>
  <si>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</si>
  <si>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</si>
  <si>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</si>
  <si>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</si>
  <si>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</si>
  <si>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</si>
  <si>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</si>
  <si>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</si>
  <si>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</si>
  <si>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</si>
  <si>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</si>
  <si>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</si>
  <si>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</si>
  <si>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</si>
  <si>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</si>
  <si>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</si>
  <si>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</si>
  <si>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</si>
  <si>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</si>
  <si>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</si>
  <si>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</si>
  <si>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</si>
  <si>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</si>
  <si>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</si>
  <si>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</si>
  <si>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</si>
  <si>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</si>
  <si>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</si>
  <si>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</si>
  <si>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</si>
  <si>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</si>
  <si>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</si>
  <si>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</si>
  <si>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</si>
  <si>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</si>
  <si>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</si>
  <si>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</si>
  <si>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</si>
  <si>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</si>
  <si>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</si>
  <si>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</si>
  <si>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</si>
  <si>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</si>
  <si>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</si>
  <si>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</si>
  <si>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</si>
  <si>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12/08/13 - VENCIMENTO 19/08/13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</si>
</sst>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529911</v>
      </c>
      <c r="C7" s="10">
        <f aca="true" t="shared" si="0" ref="C7:I7">C8+C16+C20</f>
        <v>417179</v>
      </c>
      <c r="D7" s="10">
        <f t="shared" si="0"/>
        <v>583403</v>
      </c>
      <c r="E7" s="10">
        <f t="shared" si="0"/>
        <v>746687</v>
      </c>
      <c r="F7" s="10">
        <f t="shared" si="0"/>
        <v>460209</v>
      </c>
      <c r="G7" s="10">
        <f t="shared" si="0"/>
        <v>749419</v>
      </c>
      <c r="H7" s="10">
        <f t="shared" si="0"/>
        <v>382328</v>
      </c>
      <c r="I7" s="10">
        <f t="shared" si="0"/>
        <v>276176</v>
      </c>
      <c r="J7" s="10">
        <f>+J8+J16+J20</f>
        <v>4145312</v>
      </c>
      <c r="L7" s="42"/>
    </row>
    <row r="8" spans="1:10" ht="15.75">
      <c r="A8" s="11" t="s">
        <v>22</v>
      </c>
      <c r="B8" s="12">
        <f>+B9+B12</f>
        <v>295883</v>
      </c>
      <c r="C8" s="12">
        <f>+C9+C12</f>
        <v>248837</v>
      </c>
      <c r="D8" s="12">
        <f aca="true" t="shared" si="1" ref="D8:I8">+D9+D12</f>
        <v>370929</v>
      </c>
      <c r="E8" s="12">
        <f t="shared" si="1"/>
        <v>442282</v>
      </c>
      <c r="F8" s="12">
        <f t="shared" si="1"/>
        <v>262151</v>
      </c>
      <c r="G8" s="12">
        <f t="shared" si="1"/>
        <v>436792</v>
      </c>
      <c r="H8" s="12">
        <f t="shared" si="1"/>
        <v>205682</v>
      </c>
      <c r="I8" s="12">
        <f t="shared" si="1"/>
        <v>167406</v>
      </c>
      <c r="J8" s="12">
        <f>SUM(B8:I8)</f>
        <v>2429962</v>
      </c>
    </row>
    <row r="9" spans="1:10" ht="15.75">
      <c r="A9" s="13" t="s">
        <v>23</v>
      </c>
      <c r="B9" s="14">
        <v>32815</v>
      </c>
      <c r="C9" s="14">
        <v>34144</v>
      </c>
      <c r="D9" s="14">
        <v>36587</v>
      </c>
      <c r="E9" s="14">
        <v>41440</v>
      </c>
      <c r="F9" s="14">
        <v>34678</v>
      </c>
      <c r="G9" s="14">
        <v>42523</v>
      </c>
      <c r="H9" s="14">
        <v>18573</v>
      </c>
      <c r="I9" s="14">
        <v>23221</v>
      </c>
      <c r="J9" s="12">
        <f aca="true" t="shared" si="2" ref="J9:J15">SUM(B9:I9)</f>
        <v>263981</v>
      </c>
    </row>
    <row r="10" spans="1:10" ht="15.75">
      <c r="A10" s="15" t="s">
        <v>24</v>
      </c>
      <c r="B10" s="14">
        <f>+B9-B11</f>
        <v>32815</v>
      </c>
      <c r="C10" s="14">
        <f aca="true" t="shared" si="3" ref="C10:I10">+C9-C11</f>
        <v>34144</v>
      </c>
      <c r="D10" s="14">
        <f t="shared" si="3"/>
        <v>36587</v>
      </c>
      <c r="E10" s="14">
        <f t="shared" si="3"/>
        <v>41440</v>
      </c>
      <c r="F10" s="14">
        <f t="shared" si="3"/>
        <v>34678</v>
      </c>
      <c r="G10" s="14">
        <f t="shared" si="3"/>
        <v>42523</v>
      </c>
      <c r="H10" s="14">
        <f t="shared" si="3"/>
        <v>18573</v>
      </c>
      <c r="I10" s="14">
        <f t="shared" si="3"/>
        <v>23221</v>
      </c>
      <c r="J10" s="12">
        <f t="shared" si="2"/>
        <v>263981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263068</v>
      </c>
      <c r="C12" s="14">
        <f aca="true" t="shared" si="4" ref="C12:I12">C13+C14+C15</f>
        <v>214693</v>
      </c>
      <c r="D12" s="14">
        <f t="shared" si="4"/>
        <v>334342</v>
      </c>
      <c r="E12" s="14">
        <f t="shared" si="4"/>
        <v>400842</v>
      </c>
      <c r="F12" s="14">
        <f t="shared" si="4"/>
        <v>227473</v>
      </c>
      <c r="G12" s="14">
        <f t="shared" si="4"/>
        <v>394269</v>
      </c>
      <c r="H12" s="14">
        <f t="shared" si="4"/>
        <v>187109</v>
      </c>
      <c r="I12" s="14">
        <f t="shared" si="4"/>
        <v>144185</v>
      </c>
      <c r="J12" s="12">
        <f t="shared" si="2"/>
        <v>2165981</v>
      </c>
    </row>
    <row r="13" spans="1:10" ht="15.75">
      <c r="A13" s="15" t="s">
        <v>27</v>
      </c>
      <c r="B13" s="14">
        <v>106412</v>
      </c>
      <c r="C13" s="14">
        <v>88906</v>
      </c>
      <c r="D13" s="14">
        <v>140495</v>
      </c>
      <c r="E13" s="14">
        <v>167388</v>
      </c>
      <c r="F13" s="14">
        <v>99279</v>
      </c>
      <c r="G13" s="14">
        <v>171179</v>
      </c>
      <c r="H13" s="14">
        <v>80176</v>
      </c>
      <c r="I13" s="14">
        <v>61254</v>
      </c>
      <c r="J13" s="12">
        <f t="shared" si="2"/>
        <v>915089</v>
      </c>
    </row>
    <row r="14" spans="1:10" ht="15.75">
      <c r="A14" s="15" t="s">
        <v>28</v>
      </c>
      <c r="B14" s="14">
        <v>115138</v>
      </c>
      <c r="C14" s="14">
        <v>89468</v>
      </c>
      <c r="D14" s="14">
        <v>146236</v>
      </c>
      <c r="E14" s="14">
        <v>170574</v>
      </c>
      <c r="F14" s="14">
        <v>94883</v>
      </c>
      <c r="G14" s="14">
        <v>167750</v>
      </c>
      <c r="H14" s="14">
        <v>79316</v>
      </c>
      <c r="I14" s="14">
        <v>64654</v>
      </c>
      <c r="J14" s="12">
        <f t="shared" si="2"/>
        <v>928019</v>
      </c>
    </row>
    <row r="15" spans="1:10" ht="15.75">
      <c r="A15" s="15" t="s">
        <v>29</v>
      </c>
      <c r="B15" s="14">
        <v>41518</v>
      </c>
      <c r="C15" s="14">
        <v>36319</v>
      </c>
      <c r="D15" s="14">
        <v>47611</v>
      </c>
      <c r="E15" s="14">
        <v>62880</v>
      </c>
      <c r="F15" s="14">
        <v>33311</v>
      </c>
      <c r="G15" s="14">
        <v>55340</v>
      </c>
      <c r="H15" s="14">
        <v>27617</v>
      </c>
      <c r="I15" s="14">
        <v>18277</v>
      </c>
      <c r="J15" s="12">
        <f t="shared" si="2"/>
        <v>322873</v>
      </c>
    </row>
    <row r="16" spans="1:10" ht="15.75">
      <c r="A16" s="17" t="s">
        <v>30</v>
      </c>
      <c r="B16" s="18">
        <f>B17+B18+B19</f>
        <v>179572</v>
      </c>
      <c r="C16" s="18">
        <f aca="true" t="shared" si="5" ref="C16:I16">C17+C18+C19</f>
        <v>120994</v>
      </c>
      <c r="D16" s="18">
        <f t="shared" si="5"/>
        <v>142582</v>
      </c>
      <c r="E16" s="18">
        <f t="shared" si="5"/>
        <v>210152</v>
      </c>
      <c r="F16" s="18">
        <f t="shared" si="5"/>
        <v>143174</v>
      </c>
      <c r="G16" s="18">
        <f t="shared" si="5"/>
        <v>239154</v>
      </c>
      <c r="H16" s="18">
        <f t="shared" si="5"/>
        <v>145693</v>
      </c>
      <c r="I16" s="18">
        <f t="shared" si="5"/>
        <v>91170</v>
      </c>
      <c r="J16" s="12">
        <f aca="true" t="shared" si="6" ref="J16:J22">SUM(B16:I16)</f>
        <v>1272491</v>
      </c>
    </row>
    <row r="17" spans="1:10" ht="18.75" customHeight="1">
      <c r="A17" s="13" t="s">
        <v>31</v>
      </c>
      <c r="B17" s="14">
        <v>81935</v>
      </c>
      <c r="C17" s="14">
        <v>59797</v>
      </c>
      <c r="D17" s="14">
        <v>69991</v>
      </c>
      <c r="E17" s="14">
        <v>101471</v>
      </c>
      <c r="F17" s="14">
        <v>72805</v>
      </c>
      <c r="G17" s="14">
        <v>119365</v>
      </c>
      <c r="H17" s="14">
        <v>71036</v>
      </c>
      <c r="I17" s="14">
        <v>44813</v>
      </c>
      <c r="J17" s="12">
        <f t="shared" si="6"/>
        <v>621213</v>
      </c>
    </row>
    <row r="18" spans="1:10" ht="18.75" customHeight="1">
      <c r="A18" s="13" t="s">
        <v>32</v>
      </c>
      <c r="B18" s="14">
        <v>73710</v>
      </c>
      <c r="C18" s="14">
        <v>44525</v>
      </c>
      <c r="D18" s="14">
        <v>54176</v>
      </c>
      <c r="E18" s="14">
        <v>79169</v>
      </c>
      <c r="F18" s="14">
        <v>53277</v>
      </c>
      <c r="G18" s="14">
        <v>90672</v>
      </c>
      <c r="H18" s="14">
        <v>57658</v>
      </c>
      <c r="I18" s="14">
        <v>37186</v>
      </c>
      <c r="J18" s="12">
        <f t="shared" si="6"/>
        <v>490373</v>
      </c>
    </row>
    <row r="19" spans="1:10" ht="18.75" customHeight="1">
      <c r="A19" s="13" t="s">
        <v>33</v>
      </c>
      <c r="B19" s="14">
        <v>23927</v>
      </c>
      <c r="C19" s="14">
        <v>16672</v>
      </c>
      <c r="D19" s="14">
        <v>18415</v>
      </c>
      <c r="E19" s="14">
        <v>29512</v>
      </c>
      <c r="F19" s="14">
        <v>17092</v>
      </c>
      <c r="G19" s="14">
        <v>29117</v>
      </c>
      <c r="H19" s="14">
        <v>16999</v>
      </c>
      <c r="I19" s="14">
        <v>9171</v>
      </c>
      <c r="J19" s="12">
        <f t="shared" si="6"/>
        <v>160905</v>
      </c>
    </row>
    <row r="20" spans="1:10" ht="18.75" customHeight="1">
      <c r="A20" s="17" t="s">
        <v>34</v>
      </c>
      <c r="B20" s="14">
        <f>B21+B22</f>
        <v>54456</v>
      </c>
      <c r="C20" s="14">
        <f aca="true" t="shared" si="7" ref="C20:I20">C21+C22</f>
        <v>47348</v>
      </c>
      <c r="D20" s="14">
        <f t="shared" si="7"/>
        <v>69892</v>
      </c>
      <c r="E20" s="14">
        <f t="shared" si="7"/>
        <v>94253</v>
      </c>
      <c r="F20" s="14">
        <f t="shared" si="7"/>
        <v>54884</v>
      </c>
      <c r="G20" s="14">
        <f t="shared" si="7"/>
        <v>73473</v>
      </c>
      <c r="H20" s="14">
        <f t="shared" si="7"/>
        <v>30953</v>
      </c>
      <c r="I20" s="14">
        <f t="shared" si="7"/>
        <v>17600</v>
      </c>
      <c r="J20" s="12">
        <f t="shared" si="6"/>
        <v>442859</v>
      </c>
    </row>
    <row r="21" spans="1:10" ht="18.75" customHeight="1">
      <c r="A21" s="13" t="s">
        <v>35</v>
      </c>
      <c r="B21" s="14">
        <v>31040</v>
      </c>
      <c r="C21" s="14">
        <v>26988</v>
      </c>
      <c r="D21" s="14">
        <v>39838</v>
      </c>
      <c r="E21" s="14">
        <v>53724</v>
      </c>
      <c r="F21" s="14">
        <v>31284</v>
      </c>
      <c r="G21" s="14">
        <v>41880</v>
      </c>
      <c r="H21" s="14">
        <v>17643</v>
      </c>
      <c r="I21" s="14">
        <v>10032</v>
      </c>
      <c r="J21" s="12">
        <f t="shared" si="6"/>
        <v>252429</v>
      </c>
    </row>
    <row r="22" spans="1:10" ht="18.75" customHeight="1">
      <c r="A22" s="13" t="s">
        <v>36</v>
      </c>
      <c r="B22" s="14">
        <v>23416</v>
      </c>
      <c r="C22" s="14">
        <v>20360</v>
      </c>
      <c r="D22" s="14">
        <v>30054</v>
      </c>
      <c r="E22" s="14">
        <v>40529</v>
      </c>
      <c r="F22" s="14">
        <v>23600</v>
      </c>
      <c r="G22" s="14">
        <v>31593</v>
      </c>
      <c r="H22" s="14">
        <v>13310</v>
      </c>
      <c r="I22" s="14">
        <v>7568</v>
      </c>
      <c r="J22" s="12">
        <f t="shared" si="6"/>
        <v>190430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10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0.9526382807679026</v>
      </c>
      <c r="C28" s="23">
        <f aca="true" t="shared" si="8" ref="C28:I28">(((+C$8+C$16)*C$25)+(C$20*C$26))/C$7</f>
        <v>0.9505165545245566</v>
      </c>
      <c r="D28" s="23">
        <f t="shared" si="8"/>
        <v>0.9744585228392725</v>
      </c>
      <c r="E28" s="23">
        <f t="shared" si="8"/>
        <v>0.9726210906310141</v>
      </c>
      <c r="F28" s="23">
        <f t="shared" si="8"/>
        <v>0.9688138085087429</v>
      </c>
      <c r="G28" s="23">
        <f t="shared" si="8"/>
        <v>0.9727645023678343</v>
      </c>
      <c r="H28" s="23">
        <f t="shared" si="8"/>
        <v>0.9124541922119227</v>
      </c>
      <c r="I28" s="23">
        <f t="shared" si="8"/>
        <v>0.9686237645559352</v>
      </c>
      <c r="J28" s="21"/>
    </row>
    <row r="29" spans="1:10" ht="12" customHeight="1">
      <c r="A29" s="17"/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4">
        <v>0</v>
      </c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1.4846867605767762</v>
      </c>
      <c r="C31" s="26">
        <f aca="true" t="shared" si="9" ref="C31:I31">C28*C30</f>
        <v>1.4566666198088831</v>
      </c>
      <c r="D31" s="26">
        <f t="shared" si="9"/>
        <v>1.5086566850597616</v>
      </c>
      <c r="E31" s="26">
        <f t="shared" si="9"/>
        <v>1.5050338756424313</v>
      </c>
      <c r="F31" s="26">
        <f t="shared" si="9"/>
        <v>1.4589367142333158</v>
      </c>
      <c r="G31" s="26">
        <f t="shared" si="9"/>
        <v>1.5354114905373897</v>
      </c>
      <c r="H31" s="26">
        <f t="shared" si="9"/>
        <v>1.6504471428729257</v>
      </c>
      <c r="I31" s="26">
        <f t="shared" si="9"/>
        <v>1.8532678487248708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1.25" customHeight="1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786751.85</v>
      </c>
      <c r="C37" s="29">
        <f aca="true" t="shared" si="11" ref="C37:I37">+C38+C39</f>
        <v>607690.72</v>
      </c>
      <c r="D37" s="29">
        <f t="shared" si="11"/>
        <v>880154.84</v>
      </c>
      <c r="E37" s="29">
        <f t="shared" si="11"/>
        <v>1123789.23</v>
      </c>
      <c r="F37" s="29">
        <f t="shared" si="11"/>
        <v>671415.81</v>
      </c>
      <c r="G37" s="29">
        <f t="shared" si="11"/>
        <v>1150666.54</v>
      </c>
      <c r="H37" s="29">
        <f t="shared" si="11"/>
        <v>631012.16</v>
      </c>
      <c r="I37" s="29">
        <f t="shared" si="11"/>
        <v>511828.1</v>
      </c>
      <c r="J37" s="29">
        <f t="shared" si="10"/>
        <v>6363309.25</v>
      </c>
      <c r="L37" s="43"/>
      <c r="M37" s="43"/>
    </row>
    <row r="38" spans="1:10" ht="15.75">
      <c r="A38" s="17" t="s">
        <v>76</v>
      </c>
      <c r="B38" s="30">
        <f>ROUND(+B7*B31,2)</f>
        <v>786751.85</v>
      </c>
      <c r="C38" s="30">
        <f aca="true" t="shared" si="12" ref="C38:I38">ROUND(+C7*C31,2)</f>
        <v>607690.72</v>
      </c>
      <c r="D38" s="30">
        <f t="shared" si="12"/>
        <v>880154.84</v>
      </c>
      <c r="E38" s="30">
        <f t="shared" si="12"/>
        <v>1123789.23</v>
      </c>
      <c r="F38" s="30">
        <f t="shared" si="12"/>
        <v>671415.81</v>
      </c>
      <c r="G38" s="30">
        <f t="shared" si="12"/>
        <v>1150666.54</v>
      </c>
      <c r="H38" s="30">
        <f t="shared" si="12"/>
        <v>631012.16</v>
      </c>
      <c r="I38" s="30">
        <f t="shared" si="12"/>
        <v>511828.1</v>
      </c>
      <c r="J38" s="30">
        <f>SUM(B38:I38)</f>
        <v>6363309.25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0" ht="12.75" customHeight="1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72</v>
      </c>
      <c r="B41" s="31">
        <f aca="true" t="shared" si="13" ref="B41:J41">+B42+B45+B51</f>
        <v>-110331.34</v>
      </c>
      <c r="C41" s="31">
        <f t="shared" si="13"/>
        <v>-118519.89</v>
      </c>
      <c r="D41" s="31">
        <f t="shared" si="13"/>
        <v>-119364.23</v>
      </c>
      <c r="E41" s="31">
        <f t="shared" si="13"/>
        <v>-143255.12</v>
      </c>
      <c r="F41" s="31">
        <f t="shared" si="13"/>
        <v>-108838.57</v>
      </c>
      <c r="G41" s="31">
        <f t="shared" si="13"/>
        <v>-159687.07</v>
      </c>
      <c r="H41" s="31">
        <f t="shared" si="13"/>
        <v>-76341.65</v>
      </c>
      <c r="I41" s="31">
        <f t="shared" si="13"/>
        <v>-76128.92</v>
      </c>
      <c r="J41" s="31">
        <f t="shared" si="13"/>
        <v>-912466.79</v>
      </c>
      <c r="L41" s="43"/>
    </row>
    <row r="42" spans="1:12" ht="15.75">
      <c r="A42" s="17" t="s">
        <v>45</v>
      </c>
      <c r="B42" s="32">
        <f>B43+B44</f>
        <v>-98445</v>
      </c>
      <c r="C42" s="32">
        <f aca="true" t="shared" si="14" ref="C42:I42">C43+C44</f>
        <v>-102432</v>
      </c>
      <c r="D42" s="32">
        <f t="shared" si="14"/>
        <v>-109761</v>
      </c>
      <c r="E42" s="32">
        <f t="shared" si="14"/>
        <v>-124320</v>
      </c>
      <c r="F42" s="32">
        <f t="shared" si="14"/>
        <v>-104034</v>
      </c>
      <c r="G42" s="32">
        <f t="shared" si="14"/>
        <v>-127569</v>
      </c>
      <c r="H42" s="32">
        <f t="shared" si="14"/>
        <v>-55719</v>
      </c>
      <c r="I42" s="32">
        <f t="shared" si="14"/>
        <v>-69663</v>
      </c>
      <c r="J42" s="31">
        <f t="shared" si="10"/>
        <v>-791943</v>
      </c>
      <c r="L42" s="43"/>
    </row>
    <row r="43" spans="1:12" ht="15.75">
      <c r="A43" s="13" t="s">
        <v>70</v>
      </c>
      <c r="B43" s="32">
        <f aca="true" t="shared" si="15" ref="B43:I43">ROUND(-B9*$D$3,2)</f>
        <v>-98445</v>
      </c>
      <c r="C43" s="32">
        <f t="shared" si="15"/>
        <v>-102432</v>
      </c>
      <c r="D43" s="32">
        <f t="shared" si="15"/>
        <v>-109761</v>
      </c>
      <c r="E43" s="32">
        <f t="shared" si="15"/>
        <v>-124320</v>
      </c>
      <c r="F43" s="32">
        <f t="shared" si="15"/>
        <v>-104034</v>
      </c>
      <c r="G43" s="32">
        <f t="shared" si="15"/>
        <v>-127569</v>
      </c>
      <c r="H43" s="32">
        <f t="shared" si="15"/>
        <v>-55719</v>
      </c>
      <c r="I43" s="32">
        <f t="shared" si="15"/>
        <v>-69663</v>
      </c>
      <c r="J43" s="31">
        <f t="shared" si="10"/>
        <v>-791943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-11886.34</v>
      </c>
      <c r="C45" s="32">
        <f t="shared" si="17"/>
        <v>-16087.89</v>
      </c>
      <c r="D45" s="32">
        <f t="shared" si="17"/>
        <v>-9603.23</v>
      </c>
      <c r="E45" s="32">
        <f t="shared" si="17"/>
        <v>-18935.12</v>
      </c>
      <c r="F45" s="32">
        <f t="shared" si="17"/>
        <v>-4804.57</v>
      </c>
      <c r="G45" s="32">
        <f t="shared" si="17"/>
        <v>-32118.07</v>
      </c>
      <c r="H45" s="32">
        <f t="shared" si="17"/>
        <v>-20622.65</v>
      </c>
      <c r="I45" s="32">
        <f t="shared" si="17"/>
        <v>-6465.92</v>
      </c>
      <c r="J45" s="32">
        <f t="shared" si="17"/>
        <v>-120523.79</v>
      </c>
      <c r="L45" s="57"/>
    </row>
    <row r="46" spans="1:12" ht="15.75">
      <c r="A46" s="13" t="s">
        <v>63</v>
      </c>
      <c r="B46" s="27">
        <v>-11886.34</v>
      </c>
      <c r="C46" s="27">
        <v>-16087.89</v>
      </c>
      <c r="D46" s="27">
        <v>-9603.23</v>
      </c>
      <c r="E46" s="27">
        <v>-18935.12</v>
      </c>
      <c r="F46" s="27">
        <v>-4804.57</v>
      </c>
      <c r="G46" s="27">
        <v>-32118.07</v>
      </c>
      <c r="H46" s="27">
        <v>-20622.65</v>
      </c>
      <c r="I46" s="27">
        <v>-6465.92</v>
      </c>
      <c r="J46" s="27">
        <f t="shared" si="10"/>
        <v>-120523.79</v>
      </c>
      <c r="L46" s="68"/>
    </row>
    <row r="47" spans="1:12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  <c r="L47" s="68"/>
    </row>
    <row r="48" spans="1:10" ht="15.75">
      <c r="A48" s="13" t="s">
        <v>65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676420.51</v>
      </c>
      <c r="C53" s="35">
        <f t="shared" si="18"/>
        <v>489170.82999999996</v>
      </c>
      <c r="D53" s="35">
        <f t="shared" si="18"/>
        <v>760790.61</v>
      </c>
      <c r="E53" s="35">
        <f t="shared" si="18"/>
        <v>980534.11</v>
      </c>
      <c r="F53" s="35">
        <f t="shared" si="18"/>
        <v>562577.24</v>
      </c>
      <c r="G53" s="35">
        <f t="shared" si="18"/>
        <v>990979.47</v>
      </c>
      <c r="H53" s="35">
        <f t="shared" si="18"/>
        <v>554670.51</v>
      </c>
      <c r="I53" s="35">
        <f t="shared" si="18"/>
        <v>435699.18</v>
      </c>
      <c r="J53" s="35">
        <f>SUM(B53:I53)</f>
        <v>5450842.459999999</v>
      </c>
      <c r="L53" s="43"/>
    </row>
    <row r="54" spans="1:12" ht="15.75">
      <c r="A54" s="41"/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5450842.459999999</v>
      </c>
      <c r="L56" s="43"/>
    </row>
    <row r="57" spans="1:10" ht="17.25" customHeight="1">
      <c r="A57" s="17" t="s">
        <v>49</v>
      </c>
      <c r="B57" s="45">
        <v>135294.29</v>
      </c>
      <c r="C57" s="45">
        <v>142046.63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277340.92000000004</v>
      </c>
    </row>
    <row r="58" spans="1:10" ht="17.25" customHeight="1">
      <c r="A58" s="17" t="s">
        <v>55</v>
      </c>
      <c r="B58" s="45">
        <v>541126.21</v>
      </c>
      <c r="C58" s="45">
        <v>347124.2</v>
      </c>
      <c r="D58" s="44">
        <v>0</v>
      </c>
      <c r="E58" s="45">
        <v>433920.93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1322171.3399999999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293529.3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293529.3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294407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294407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123117.49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123117.49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49736.82</v>
      </c>
      <c r="E62" s="44">
        <v>0</v>
      </c>
      <c r="F62" s="45">
        <v>92074.15</v>
      </c>
      <c r="G62" s="44">
        <v>0</v>
      </c>
      <c r="H62" s="44">
        <v>0</v>
      </c>
      <c r="I62" s="44">
        <v>0</v>
      </c>
      <c r="J62" s="35">
        <f t="shared" si="19"/>
        <v>141810.97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332134.62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332134.62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182275.68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182275.68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32202.88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32202.88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470503.09</v>
      </c>
      <c r="G66" s="44">
        <v>0</v>
      </c>
      <c r="H66" s="44">
        <v>0</v>
      </c>
      <c r="I66" s="44">
        <v>0</v>
      </c>
      <c r="J66" s="35">
        <f t="shared" si="19"/>
        <v>470503.09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558358.23</v>
      </c>
      <c r="H67" s="45">
        <v>554670.5</v>
      </c>
      <c r="I67" s="44">
        <v>0</v>
      </c>
      <c r="J67" s="32">
        <f t="shared" si="19"/>
        <v>1113028.73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432621.26</v>
      </c>
      <c r="H68" s="44">
        <v>0</v>
      </c>
      <c r="I68" s="44">
        <v>0</v>
      </c>
      <c r="J68" s="35">
        <f t="shared" si="19"/>
        <v>432621.26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151270.3</v>
      </c>
      <c r="J69" s="32">
        <f t="shared" si="19"/>
        <v>151270.3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284428.88</v>
      </c>
      <c r="J70" s="35">
        <f t="shared" si="19"/>
        <v>284428.88</v>
      </c>
    </row>
    <row r="71" spans="1:10" ht="17.25" customHeight="1">
      <c r="A71" s="41" t="s">
        <v>68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1.5723539496891288</v>
      </c>
      <c r="C75" s="49">
        <v>1.5327903795347089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1.4639192431761208</v>
      </c>
      <c r="C76" s="49">
        <v>1.4270104923056426</v>
      </c>
      <c r="D76" s="44"/>
      <c r="E76" s="49">
        <v>1.5366066565856353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1.4124744608875943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1.4867146537221365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1.7683991707359719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1.7022551203346554</v>
      </c>
      <c r="E80" s="44">
        <v>0</v>
      </c>
      <c r="F80" s="49">
        <v>1.5087763521542346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1.4828463179662874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1.4803211709951325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1.4670045336787565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1.4492485790662064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1.476305731740353</v>
      </c>
      <c r="H85" s="49">
        <v>1.6504471291665797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1.6142074425526218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1.812295073573835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1.8756815801119209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4" ht="14.25"/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2013-08-16T18:15:56Z</dcterms:modified>
  <cp:category/>
  <cp:version/>
  <cp:contentType/>
  <cp:contentStatus/>
</cp:coreProperties>
</file>