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090813" sheetId="1" r:id="rId1"/>
  </sheets>
  <definedNames>
    <definedName name="_xlnm.Print_Titles" localSheetId="0">'DETALHAMENTO PERMISSÃO 090813'!$1:$6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<sst xmlns="http://schemas.openxmlformats.org/spreadsheetml/2006/main" count="94" uniqueCount="94">
  <si>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</si>
  <si>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</si>
  <si>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</si>
  <si>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</si>
  <si>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</si>
  <si>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</si>
  <si>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</si>
  <si>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</si>
  <si>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</si>
  <si>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</si>
  <si>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</si>
  <si>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</si>
  <si>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</si>
  <si>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</si>
  <si>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</si>
  <si>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</si>
  <si>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</si>
  <si>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</si>
  <si>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</si>
  <si>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</si>
  <si>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</si>
  <si>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</si>
  <si>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</si>
  <si>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</si>
  <si>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</si>
  <si>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</si>
  <si>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</si>
  <si>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</si>
  <si>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</si>
  <si>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</si>
  <si>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</si>
  <si>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</si>
  <si>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</si>
  <si>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</si>
  <si>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</si>
  <si>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</si>
  <si>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</si>
  <si>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</si>
  <si>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</si>
  <si>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</si>
  <si>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</si>
  <si>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</si>
  <si>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</si>
  <si>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</si>
  <si>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</si>
  <si>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</si>
  <si>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</si>
  <si>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</si>
  <si>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</si>
  <si>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</si>
  <si>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</si>
  <si>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</si>
  <si>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</si>
  <si>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</si>
  <si>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</si>
  <si>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</si>
  <si>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</si>
  <si>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</si>
  <si>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</si>
  <si>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</si>
  <si>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</si>
  <si>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</si>
  <si>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</si>
  <si>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</si>
  <si>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</si>
  <si>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</si>
  <si>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</si>
  <si>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</si>
  <si>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</si>
  <si>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</si>
  <si>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</si>
  <si>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</si>
  <si>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</si>
  <si>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</si>
  <si>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</si>
  <si>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</si>
  <si>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</si>
  <si>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</si>
  <si>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</si>
  <si>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</si>
  <si>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</si>
  <si>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</si>
  <si>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</si>
  <si>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</si>
  <si>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</si>
  <si>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</si>
  <si>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</si>
  <si>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</si>
  <si>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</si>
  <si>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</si>
  <si>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</si>
  <si>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</si>
  <si>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</si>
  <si>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09/08/13 - VENCIMENTO 16/08/13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</si>
</sst>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26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26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26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551726</v>
      </c>
      <c r="C7" s="10">
        <f aca="true" t="shared" si="0" ref="C7:I7">C8+C16+C20</f>
        <v>423525</v>
      </c>
      <c r="D7" s="10">
        <f t="shared" si="0"/>
        <v>606442</v>
      </c>
      <c r="E7" s="10">
        <f t="shared" si="0"/>
        <v>783782</v>
      </c>
      <c r="F7" s="10">
        <f t="shared" si="0"/>
        <v>466608</v>
      </c>
      <c r="G7" s="10">
        <f t="shared" si="0"/>
        <v>772022</v>
      </c>
      <c r="H7" s="10">
        <f t="shared" si="0"/>
        <v>395891</v>
      </c>
      <c r="I7" s="10">
        <f t="shared" si="0"/>
        <v>264592</v>
      </c>
      <c r="J7" s="10">
        <f>+J8+J16+J20</f>
        <v>4264588</v>
      </c>
      <c r="L7" s="42"/>
    </row>
    <row r="8" spans="1:10" ht="15.75">
      <c r="A8" s="11" t="s">
        <v>22</v>
      </c>
      <c r="B8" s="12">
        <f>+B9+B12</f>
        <v>309443</v>
      </c>
      <c r="C8" s="12">
        <f>+C9+C12</f>
        <v>251236</v>
      </c>
      <c r="D8" s="12">
        <f aca="true" t="shared" si="1" ref="D8:I8">+D9+D12</f>
        <v>385122</v>
      </c>
      <c r="E8" s="12">
        <f t="shared" si="1"/>
        <v>464878</v>
      </c>
      <c r="F8" s="12">
        <f t="shared" si="1"/>
        <v>267821</v>
      </c>
      <c r="G8" s="12">
        <f t="shared" si="1"/>
        <v>449512</v>
      </c>
      <c r="H8" s="12">
        <f t="shared" si="1"/>
        <v>212999</v>
      </c>
      <c r="I8" s="12">
        <f t="shared" si="1"/>
        <v>159907</v>
      </c>
      <c r="J8" s="12">
        <f>SUM(B8:I8)</f>
        <v>2500918</v>
      </c>
    </row>
    <row r="9" spans="1:10" ht="15.75">
      <c r="A9" s="13" t="s">
        <v>23</v>
      </c>
      <c r="B9" s="14">
        <v>35034</v>
      </c>
      <c r="C9" s="14">
        <v>34567</v>
      </c>
      <c r="D9" s="14">
        <v>37198</v>
      </c>
      <c r="E9" s="14">
        <v>43439</v>
      </c>
      <c r="F9" s="14">
        <v>35566</v>
      </c>
      <c r="G9" s="14">
        <v>42481</v>
      </c>
      <c r="H9" s="14">
        <v>18646</v>
      </c>
      <c r="I9" s="14">
        <v>22000</v>
      </c>
      <c r="J9" s="12">
        <f aca="true" t="shared" si="2" ref="J9:J15">SUM(B9:I9)</f>
        <v>268931</v>
      </c>
    </row>
    <row r="10" spans="1:10" ht="15.75">
      <c r="A10" s="15" t="s">
        <v>24</v>
      </c>
      <c r="B10" s="14">
        <f>+B9-B11</f>
        <v>34594</v>
      </c>
      <c r="C10" s="14">
        <f aca="true" t="shared" si="3" ref="C10:I10">+C9-C11</f>
        <v>33672</v>
      </c>
      <c r="D10" s="14">
        <f t="shared" si="3"/>
        <v>31350</v>
      </c>
      <c r="E10" s="14">
        <f t="shared" si="3"/>
        <v>43439</v>
      </c>
      <c r="F10" s="14">
        <f t="shared" si="3"/>
        <v>33436</v>
      </c>
      <c r="G10" s="14">
        <f t="shared" si="3"/>
        <v>37723</v>
      </c>
      <c r="H10" s="14">
        <f t="shared" si="3"/>
        <v>16584</v>
      </c>
      <c r="I10" s="14">
        <f t="shared" si="3"/>
        <v>22000</v>
      </c>
      <c r="J10" s="12">
        <f t="shared" si="2"/>
        <v>252798</v>
      </c>
    </row>
    <row r="11" spans="1:10" ht="15.75">
      <c r="A11" s="15" t="s">
        <v>25</v>
      </c>
      <c r="B11" s="14">
        <v>440</v>
      </c>
      <c r="C11" s="14">
        <v>895</v>
      </c>
      <c r="D11" s="14">
        <v>5848</v>
      </c>
      <c r="E11" s="14">
        <v>0</v>
      </c>
      <c r="F11" s="14">
        <v>2130</v>
      </c>
      <c r="G11" s="14">
        <v>4758</v>
      </c>
      <c r="H11" s="14">
        <v>2062</v>
      </c>
      <c r="I11" s="14">
        <v>0</v>
      </c>
      <c r="J11" s="12">
        <f t="shared" si="2"/>
        <v>16133</v>
      </c>
    </row>
    <row r="12" spans="1:10" ht="15.75">
      <c r="A12" s="16" t="s">
        <v>26</v>
      </c>
      <c r="B12" s="14">
        <f>B13+B14+B15</f>
        <v>274409</v>
      </c>
      <c r="C12" s="14">
        <f aca="true" t="shared" si="4" ref="C12:I12">C13+C14+C15</f>
        <v>216669</v>
      </c>
      <c r="D12" s="14">
        <f t="shared" si="4"/>
        <v>347924</v>
      </c>
      <c r="E12" s="14">
        <f t="shared" si="4"/>
        <v>421439</v>
      </c>
      <c r="F12" s="14">
        <f t="shared" si="4"/>
        <v>232255</v>
      </c>
      <c r="G12" s="14">
        <f t="shared" si="4"/>
        <v>407031</v>
      </c>
      <c r="H12" s="14">
        <f t="shared" si="4"/>
        <v>194353</v>
      </c>
      <c r="I12" s="14">
        <f t="shared" si="4"/>
        <v>137907</v>
      </c>
      <c r="J12" s="12">
        <f t="shared" si="2"/>
        <v>2231987</v>
      </c>
    </row>
    <row r="13" spans="1:10" ht="15.75">
      <c r="A13" s="15" t="s">
        <v>27</v>
      </c>
      <c r="B13" s="14">
        <v>114542</v>
      </c>
      <c r="C13" s="14">
        <v>93679</v>
      </c>
      <c r="D13" s="14">
        <v>149283</v>
      </c>
      <c r="E13" s="14">
        <v>180856</v>
      </c>
      <c r="F13" s="14">
        <v>103977</v>
      </c>
      <c r="G13" s="14">
        <v>180866</v>
      </c>
      <c r="H13" s="14">
        <v>85277</v>
      </c>
      <c r="I13" s="14">
        <v>60406</v>
      </c>
      <c r="J13" s="12">
        <f t="shared" si="2"/>
        <v>968886</v>
      </c>
    </row>
    <row r="14" spans="1:10" ht="15.75">
      <c r="A14" s="15" t="s">
        <v>28</v>
      </c>
      <c r="B14" s="14">
        <v>119811</v>
      </c>
      <c r="C14" s="14">
        <v>90070</v>
      </c>
      <c r="D14" s="14">
        <v>154237</v>
      </c>
      <c r="E14" s="14">
        <v>179889</v>
      </c>
      <c r="F14" s="14">
        <v>96616</v>
      </c>
      <c r="G14" s="14">
        <v>174207</v>
      </c>
      <c r="H14" s="14">
        <v>83209</v>
      </c>
      <c r="I14" s="14">
        <v>61405</v>
      </c>
      <c r="J14" s="12">
        <f t="shared" si="2"/>
        <v>959444</v>
      </c>
    </row>
    <row r="15" spans="1:10" ht="15.75">
      <c r="A15" s="15" t="s">
        <v>29</v>
      </c>
      <c r="B15" s="14">
        <v>40056</v>
      </c>
      <c r="C15" s="14">
        <v>32920</v>
      </c>
      <c r="D15" s="14">
        <v>44404</v>
      </c>
      <c r="E15" s="14">
        <v>60694</v>
      </c>
      <c r="F15" s="14">
        <v>31662</v>
      </c>
      <c r="G15" s="14">
        <v>51958</v>
      </c>
      <c r="H15" s="14">
        <v>25867</v>
      </c>
      <c r="I15" s="14">
        <v>16096</v>
      </c>
      <c r="J15" s="12">
        <f t="shared" si="2"/>
        <v>303657</v>
      </c>
    </row>
    <row r="16" spans="1:10" ht="15.75">
      <c r="A16" s="17" t="s">
        <v>30</v>
      </c>
      <c r="B16" s="18">
        <f>B17+B18+B19</f>
        <v>185220</v>
      </c>
      <c r="C16" s="18">
        <f aca="true" t="shared" si="5" ref="C16:I16">C17+C18+C19</f>
        <v>123625</v>
      </c>
      <c r="D16" s="18">
        <f t="shared" si="5"/>
        <v>148212</v>
      </c>
      <c r="E16" s="18">
        <f t="shared" si="5"/>
        <v>219830</v>
      </c>
      <c r="F16" s="18">
        <f t="shared" si="5"/>
        <v>144562</v>
      </c>
      <c r="G16" s="18">
        <f t="shared" si="5"/>
        <v>246660</v>
      </c>
      <c r="H16" s="18">
        <f t="shared" si="5"/>
        <v>149054</v>
      </c>
      <c r="I16" s="18">
        <f t="shared" si="5"/>
        <v>87713</v>
      </c>
      <c r="J16" s="12">
        <f aca="true" t="shared" si="6" ref="J16:J22">SUM(B16:I16)</f>
        <v>1304876</v>
      </c>
    </row>
    <row r="17" spans="1:10" ht="18.75" customHeight="1">
      <c r="A17" s="13" t="s">
        <v>31</v>
      </c>
      <c r="B17" s="14">
        <v>87222</v>
      </c>
      <c r="C17" s="14">
        <v>63164</v>
      </c>
      <c r="D17" s="14">
        <v>75929</v>
      </c>
      <c r="E17" s="14">
        <v>110821</v>
      </c>
      <c r="F17" s="14">
        <v>74296</v>
      </c>
      <c r="G17" s="14">
        <v>126134</v>
      </c>
      <c r="H17" s="14">
        <v>74676</v>
      </c>
      <c r="I17" s="14">
        <v>43937</v>
      </c>
      <c r="J17" s="12">
        <f t="shared" si="6"/>
        <v>656179</v>
      </c>
    </row>
    <row r="18" spans="1:10" ht="18.75" customHeight="1">
      <c r="A18" s="13" t="s">
        <v>32</v>
      </c>
      <c r="B18" s="14">
        <v>74639</v>
      </c>
      <c r="C18" s="14">
        <v>44646</v>
      </c>
      <c r="D18" s="14">
        <v>54404</v>
      </c>
      <c r="E18" s="14">
        <v>79812</v>
      </c>
      <c r="F18" s="14">
        <v>54156</v>
      </c>
      <c r="G18" s="14">
        <v>93012</v>
      </c>
      <c r="H18" s="14">
        <v>58042</v>
      </c>
      <c r="I18" s="14">
        <v>35203</v>
      </c>
      <c r="J18" s="12">
        <f t="shared" si="6"/>
        <v>493914</v>
      </c>
    </row>
    <row r="19" spans="1:10" ht="18.75" customHeight="1">
      <c r="A19" s="13" t="s">
        <v>33</v>
      </c>
      <c r="B19" s="14">
        <v>23359</v>
      </c>
      <c r="C19" s="14">
        <v>15815</v>
      </c>
      <c r="D19" s="14">
        <v>17879</v>
      </c>
      <c r="E19" s="14">
        <v>29197</v>
      </c>
      <c r="F19" s="14">
        <v>16110</v>
      </c>
      <c r="G19" s="14">
        <v>27514</v>
      </c>
      <c r="H19" s="14">
        <v>16336</v>
      </c>
      <c r="I19" s="14">
        <v>8573</v>
      </c>
      <c r="J19" s="12">
        <f t="shared" si="6"/>
        <v>154783</v>
      </c>
    </row>
    <row r="20" spans="1:10" ht="18.75" customHeight="1">
      <c r="A20" s="17" t="s">
        <v>34</v>
      </c>
      <c r="B20" s="14">
        <f>B21+B22</f>
        <v>57063</v>
      </c>
      <c r="C20" s="14">
        <f aca="true" t="shared" si="7" ref="C20:I20">C21+C22</f>
        <v>48664</v>
      </c>
      <c r="D20" s="14">
        <f t="shared" si="7"/>
        <v>73108</v>
      </c>
      <c r="E20" s="14">
        <f t="shared" si="7"/>
        <v>99074</v>
      </c>
      <c r="F20" s="14">
        <f t="shared" si="7"/>
        <v>54225</v>
      </c>
      <c r="G20" s="14">
        <f t="shared" si="7"/>
        <v>75850</v>
      </c>
      <c r="H20" s="14">
        <f t="shared" si="7"/>
        <v>33838</v>
      </c>
      <c r="I20" s="14">
        <f t="shared" si="7"/>
        <v>16972</v>
      </c>
      <c r="J20" s="12">
        <f t="shared" si="6"/>
        <v>458794</v>
      </c>
    </row>
    <row r="21" spans="1:10" ht="18.75" customHeight="1">
      <c r="A21" s="13" t="s">
        <v>35</v>
      </c>
      <c r="B21" s="14">
        <v>32526</v>
      </c>
      <c r="C21" s="14">
        <v>27738</v>
      </c>
      <c r="D21" s="14">
        <v>41672</v>
      </c>
      <c r="E21" s="14">
        <v>56472</v>
      </c>
      <c r="F21" s="14">
        <v>30908</v>
      </c>
      <c r="G21" s="14">
        <v>43235</v>
      </c>
      <c r="H21" s="14">
        <v>19288</v>
      </c>
      <c r="I21" s="14">
        <v>9674</v>
      </c>
      <c r="J21" s="12">
        <f t="shared" si="6"/>
        <v>261513</v>
      </c>
    </row>
    <row r="22" spans="1:10" ht="18.75" customHeight="1">
      <c r="A22" s="13" t="s">
        <v>36</v>
      </c>
      <c r="B22" s="14">
        <v>24537</v>
      </c>
      <c r="C22" s="14">
        <v>20926</v>
      </c>
      <c r="D22" s="14">
        <v>31436</v>
      </c>
      <c r="E22" s="14">
        <v>42602</v>
      </c>
      <c r="F22" s="14">
        <v>23317</v>
      </c>
      <c r="G22" s="14">
        <v>32615</v>
      </c>
      <c r="H22" s="14">
        <v>14550</v>
      </c>
      <c r="I22" s="14">
        <v>7298</v>
      </c>
      <c r="J22" s="12">
        <f t="shared" si="6"/>
        <v>197281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0.9525444878436036</v>
      </c>
      <c r="C28" s="23">
        <f aca="true" t="shared" si="8" ref="C28:I28">(((+C$8+C$16)*C$25)+(C$20*C$26))/C$7</f>
        <v>0.9501920375420576</v>
      </c>
      <c r="D28" s="23">
        <f t="shared" si="8"/>
        <v>0.9742982418763871</v>
      </c>
      <c r="E28" s="23">
        <f t="shared" si="8"/>
        <v>0.9725827454572827</v>
      </c>
      <c r="F28" s="23">
        <f t="shared" si="8"/>
        <v>0.9696108135737064</v>
      </c>
      <c r="G28" s="23">
        <f t="shared" si="8"/>
        <v>0.9727065679475455</v>
      </c>
      <c r="H28" s="23">
        <f t="shared" si="8"/>
        <v>0.9111470129404304</v>
      </c>
      <c r="I28" s="23">
        <f t="shared" si="8"/>
        <v>0.9685703195863821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1.484540584304256</v>
      </c>
      <c r="C31" s="26">
        <f aca="true" t="shared" si="9" ref="C31:I31">C28*C30</f>
        <v>1.4561692975332032</v>
      </c>
      <c r="D31" s="26">
        <f t="shared" si="9"/>
        <v>1.5084085380730226</v>
      </c>
      <c r="E31" s="26">
        <f t="shared" si="9"/>
        <v>1.5049745403205994</v>
      </c>
      <c r="F31" s="26">
        <f t="shared" si="9"/>
        <v>1.4601369241606446</v>
      </c>
      <c r="G31" s="26">
        <f t="shared" si="9"/>
        <v>1.5353200468484058</v>
      </c>
      <c r="H31" s="26">
        <f t="shared" si="9"/>
        <v>1.6480827170066505</v>
      </c>
      <c r="I31" s="26">
        <f t="shared" si="9"/>
        <v>1.8531655924646249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0.5" customHeight="1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819059.64</v>
      </c>
      <c r="C37" s="29">
        <f aca="true" t="shared" si="11" ref="C37:I37">+C38+C39</f>
        <v>616724.1</v>
      </c>
      <c r="D37" s="29">
        <f t="shared" si="11"/>
        <v>914762.29</v>
      </c>
      <c r="E37" s="29">
        <f t="shared" si="11"/>
        <v>1179571.96</v>
      </c>
      <c r="F37" s="29">
        <f t="shared" si="11"/>
        <v>681311.57</v>
      </c>
      <c r="G37" s="29">
        <f t="shared" si="11"/>
        <v>1185300.85</v>
      </c>
      <c r="H37" s="29">
        <f t="shared" si="11"/>
        <v>652461.11</v>
      </c>
      <c r="I37" s="29">
        <f t="shared" si="11"/>
        <v>490332.79</v>
      </c>
      <c r="J37" s="29">
        <f t="shared" si="10"/>
        <v>6539524.3100000005</v>
      </c>
      <c r="L37" s="43"/>
      <c r="M37" s="43"/>
    </row>
    <row r="38" spans="1:10" ht="15.75">
      <c r="A38" s="17" t="s">
        <v>76</v>
      </c>
      <c r="B38" s="30">
        <f>ROUND(+B7*B31,2)</f>
        <v>819059.64</v>
      </c>
      <c r="C38" s="30">
        <f aca="true" t="shared" si="12" ref="C38:I38">ROUND(+C7*C31,2)</f>
        <v>616724.1</v>
      </c>
      <c r="D38" s="30">
        <f t="shared" si="12"/>
        <v>914762.29</v>
      </c>
      <c r="E38" s="30">
        <f t="shared" si="12"/>
        <v>1179571.96</v>
      </c>
      <c r="F38" s="30">
        <f t="shared" si="12"/>
        <v>681311.57</v>
      </c>
      <c r="G38" s="30">
        <f t="shared" si="12"/>
        <v>1185300.85</v>
      </c>
      <c r="H38" s="30">
        <f t="shared" si="12"/>
        <v>652461.11</v>
      </c>
      <c r="I38" s="30">
        <f t="shared" si="12"/>
        <v>490332.79</v>
      </c>
      <c r="J38" s="30">
        <f>SUM(B38:I38)</f>
        <v>6539524.3100000005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0" ht="8.25" customHeight="1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72</v>
      </c>
      <c r="B41" s="31">
        <f aca="true" t="shared" si="13" ref="B41:J41">+B42+B45+B51</f>
        <v>-114090.85</v>
      </c>
      <c r="C41" s="31">
        <f t="shared" si="13"/>
        <v>-115015.62</v>
      </c>
      <c r="D41" s="31">
        <f t="shared" si="13"/>
        <v>-101425.56</v>
      </c>
      <c r="E41" s="31">
        <f t="shared" si="13"/>
        <v>-147340.64</v>
      </c>
      <c r="F41" s="31">
        <f t="shared" si="13"/>
        <v>-104646.96</v>
      </c>
      <c r="G41" s="31">
        <f t="shared" si="13"/>
        <v>-140316.75</v>
      </c>
      <c r="H41" s="31">
        <f t="shared" si="13"/>
        <v>-67317.32</v>
      </c>
      <c r="I41" s="31">
        <f t="shared" si="13"/>
        <v>-71284.07</v>
      </c>
      <c r="J41" s="31">
        <f t="shared" si="13"/>
        <v>-861437.77</v>
      </c>
      <c r="L41" s="43"/>
    </row>
    <row r="42" spans="1:12" ht="15.75">
      <c r="A42" s="17" t="s">
        <v>45</v>
      </c>
      <c r="B42" s="32">
        <f>B43+B44</f>
        <v>-103782</v>
      </c>
      <c r="C42" s="32">
        <f aca="true" t="shared" si="14" ref="C42:I42">C43+C44</f>
        <v>-101016</v>
      </c>
      <c r="D42" s="32">
        <f t="shared" si="14"/>
        <v>-94050</v>
      </c>
      <c r="E42" s="32">
        <f t="shared" si="14"/>
        <v>-130317</v>
      </c>
      <c r="F42" s="32">
        <f t="shared" si="14"/>
        <v>-100308</v>
      </c>
      <c r="G42" s="32">
        <f t="shared" si="14"/>
        <v>-113169</v>
      </c>
      <c r="H42" s="32">
        <f t="shared" si="14"/>
        <v>-49752</v>
      </c>
      <c r="I42" s="32">
        <f t="shared" si="14"/>
        <v>-66000</v>
      </c>
      <c r="J42" s="31">
        <f t="shared" si="10"/>
        <v>-758394</v>
      </c>
      <c r="L42" s="57"/>
    </row>
    <row r="43" spans="1:12" ht="15.75">
      <c r="A43" s="13" t="s">
        <v>70</v>
      </c>
      <c r="B43" s="32">
        <f aca="true" t="shared" si="15" ref="B43:I43">ROUND(-B9*$D$3,2)</f>
        <v>-105102</v>
      </c>
      <c r="C43" s="32">
        <f t="shared" si="15"/>
        <v>-103701</v>
      </c>
      <c r="D43" s="32">
        <f t="shared" si="15"/>
        <v>-111594</v>
      </c>
      <c r="E43" s="32">
        <f t="shared" si="15"/>
        <v>-130317</v>
      </c>
      <c r="F43" s="32">
        <f t="shared" si="15"/>
        <v>-106698</v>
      </c>
      <c r="G43" s="32">
        <f t="shared" si="15"/>
        <v>-127443</v>
      </c>
      <c r="H43" s="32">
        <f t="shared" si="15"/>
        <v>-55938</v>
      </c>
      <c r="I43" s="32">
        <f t="shared" si="15"/>
        <v>-66000</v>
      </c>
      <c r="J43" s="31">
        <f t="shared" si="10"/>
        <v>-806793</v>
      </c>
      <c r="L43" s="57"/>
    </row>
    <row r="44" spans="1:12" ht="15.75">
      <c r="A44" s="13" t="s">
        <v>69</v>
      </c>
      <c r="B44" s="32">
        <f>ROUND(B11*$D$3,2)</f>
        <v>1320</v>
      </c>
      <c r="C44" s="32">
        <f aca="true" t="shared" si="16" ref="C44:I44">ROUND(C11*$D$3,2)</f>
        <v>2685</v>
      </c>
      <c r="D44" s="32">
        <f t="shared" si="16"/>
        <v>17544</v>
      </c>
      <c r="E44" s="32">
        <f t="shared" si="16"/>
        <v>0</v>
      </c>
      <c r="F44" s="32">
        <f t="shared" si="16"/>
        <v>6390</v>
      </c>
      <c r="G44" s="32">
        <f t="shared" si="16"/>
        <v>14274</v>
      </c>
      <c r="H44" s="32">
        <f t="shared" si="16"/>
        <v>6186</v>
      </c>
      <c r="I44" s="32">
        <f t="shared" si="16"/>
        <v>0</v>
      </c>
      <c r="J44" s="31">
        <f>SUM(B44:I44)</f>
        <v>48399</v>
      </c>
      <c r="L44" s="57"/>
    </row>
    <row r="45" spans="1:12" ht="15.75">
      <c r="A45" s="17" t="s">
        <v>46</v>
      </c>
      <c r="B45" s="32">
        <f aca="true" t="shared" si="17" ref="B45:J45">SUM(B46:B50)</f>
        <v>-10308.85</v>
      </c>
      <c r="C45" s="32">
        <f t="shared" si="17"/>
        <v>-13999.62</v>
      </c>
      <c r="D45" s="32">
        <f t="shared" si="17"/>
        <v>-7375.56</v>
      </c>
      <c r="E45" s="32">
        <f t="shared" si="17"/>
        <v>-17023.64</v>
      </c>
      <c r="F45" s="32">
        <f t="shared" si="17"/>
        <v>-4338.96</v>
      </c>
      <c r="G45" s="32">
        <f t="shared" si="17"/>
        <v>-27147.75</v>
      </c>
      <c r="H45" s="32">
        <f t="shared" si="17"/>
        <v>-17565.32</v>
      </c>
      <c r="I45" s="32">
        <f t="shared" si="17"/>
        <v>-5284.07</v>
      </c>
      <c r="J45" s="32">
        <f t="shared" si="17"/>
        <v>-103043.77000000002</v>
      </c>
      <c r="L45" s="57"/>
    </row>
    <row r="46" spans="1:10" ht="15.75">
      <c r="A46" s="13" t="s">
        <v>63</v>
      </c>
      <c r="B46" s="27">
        <v>-10308.85</v>
      </c>
      <c r="C46" s="27">
        <v>-13999.62</v>
      </c>
      <c r="D46" s="27">
        <v>-7375.56</v>
      </c>
      <c r="E46" s="27">
        <v>-17023.64</v>
      </c>
      <c r="F46" s="27">
        <v>-4338.96</v>
      </c>
      <c r="G46" s="27">
        <v>-27147.75</v>
      </c>
      <c r="H46" s="27">
        <v>-17565.32</v>
      </c>
      <c r="I46" s="27">
        <v>-5284.07</v>
      </c>
      <c r="J46" s="27">
        <f t="shared" si="10"/>
        <v>-103043.77000000002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704968.79</v>
      </c>
      <c r="C53" s="35">
        <f t="shared" si="18"/>
        <v>501708.48</v>
      </c>
      <c r="D53" s="35">
        <f t="shared" si="18"/>
        <v>813336.73</v>
      </c>
      <c r="E53" s="35">
        <f t="shared" si="18"/>
        <v>1032231.32</v>
      </c>
      <c r="F53" s="35">
        <f t="shared" si="18"/>
        <v>576664.61</v>
      </c>
      <c r="G53" s="35">
        <f t="shared" si="18"/>
        <v>1044984.1000000001</v>
      </c>
      <c r="H53" s="35">
        <f t="shared" si="18"/>
        <v>585143.79</v>
      </c>
      <c r="I53" s="35">
        <f t="shared" si="18"/>
        <v>419048.72</v>
      </c>
      <c r="J53" s="35">
        <f>SUM(B53:I53)</f>
        <v>5678086.539999999</v>
      </c>
      <c r="L53" s="43"/>
    </row>
    <row r="54" spans="1:12" ht="15.75">
      <c r="A54" s="41"/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/>
      <c r="C56" s="44"/>
      <c r="D56" s="44"/>
      <c r="E56" s="44"/>
      <c r="F56" s="44"/>
      <c r="G56" s="44"/>
      <c r="H56" s="44"/>
      <c r="I56" s="44"/>
      <c r="J56" s="35">
        <f>SUM(J57:J71)</f>
        <v>5678086.529999999</v>
      </c>
      <c r="L56" s="43"/>
    </row>
    <row r="57" spans="1:10" ht="17.25" customHeight="1">
      <c r="A57" s="17" t="s">
        <v>49</v>
      </c>
      <c r="B57" s="45">
        <v>124442.92</v>
      </c>
      <c r="C57" s="45">
        <v>123638.05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248080.97</v>
      </c>
    </row>
    <row r="58" spans="1:10" ht="17.25" customHeight="1">
      <c r="A58" s="17" t="s">
        <v>55</v>
      </c>
      <c r="B58" s="45">
        <v>377215.02</v>
      </c>
      <c r="C58" s="45">
        <v>282782.68</v>
      </c>
      <c r="D58" s="44">
        <v>0</v>
      </c>
      <c r="E58" s="45">
        <v>213666.84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873664.5399999999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107630.14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107630.14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127002.02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127002.02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36471.57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36471.57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47572.77</v>
      </c>
      <c r="E62" s="44">
        <v>0</v>
      </c>
      <c r="F62" s="45">
        <v>67680.67</v>
      </c>
      <c r="G62" s="44">
        <v>0</v>
      </c>
      <c r="H62" s="44">
        <v>0</v>
      </c>
      <c r="I62" s="44">
        <v>0</v>
      </c>
      <c r="J62" s="35">
        <f t="shared" si="19"/>
        <v>115253.44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141473.26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141473.26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75713.1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75713.1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16168.94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16168.94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238316.91</v>
      </c>
      <c r="G66" s="44">
        <v>0</v>
      </c>
      <c r="H66" s="44">
        <v>0</v>
      </c>
      <c r="I66" s="44">
        <v>0</v>
      </c>
      <c r="J66" s="35">
        <f t="shared" si="19"/>
        <v>238316.91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222611.06</v>
      </c>
      <c r="H67" s="45">
        <v>264004.43</v>
      </c>
      <c r="I67" s="44">
        <v>0</v>
      </c>
      <c r="J67" s="32">
        <f t="shared" si="19"/>
        <v>486615.49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304464.33</v>
      </c>
      <c r="H68" s="44">
        <v>0</v>
      </c>
      <c r="I68" s="44">
        <v>0</v>
      </c>
      <c r="J68" s="35">
        <f t="shared" si="19"/>
        <v>304464.33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98256.67</v>
      </c>
      <c r="J69" s="32">
        <f t="shared" si="19"/>
        <v>98256.67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129153.67</v>
      </c>
      <c r="J70" s="35">
        <f t="shared" si="19"/>
        <v>129153.67</v>
      </c>
    </row>
    <row r="71" spans="1:10" ht="17.25" customHeight="1">
      <c r="A71" s="41" t="s">
        <v>68</v>
      </c>
      <c r="B71" s="39">
        <v>203310.85</v>
      </c>
      <c r="C71" s="39">
        <v>95287.75</v>
      </c>
      <c r="D71" s="39">
        <v>494660.23</v>
      </c>
      <c r="E71" s="39">
        <v>585209.16</v>
      </c>
      <c r="F71" s="39">
        <v>270667.03</v>
      </c>
      <c r="G71" s="39">
        <v>517908.72</v>
      </c>
      <c r="H71" s="39">
        <v>321139.36</v>
      </c>
      <c r="I71" s="39">
        <v>191638.38</v>
      </c>
      <c r="J71" s="39">
        <f>SUM(B71:I71)</f>
        <v>2679821.48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78</v>
      </c>
      <c r="B75" s="49">
        <v>1.5757940279244398</v>
      </c>
      <c r="C75" s="49">
        <v>1.535307052503899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1.463775125152965</v>
      </c>
      <c r="C76" s="49">
        <v>1.4265232956297367</v>
      </c>
      <c r="D76" s="44"/>
      <c r="E76" s="49">
        <v>1.5356030347242486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1.4125620779050576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1.4860730325288563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1.759057039660389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1.6981003380732407</v>
      </c>
      <c r="E80" s="44">
        <v>0</v>
      </c>
      <c r="F80" s="49">
        <v>1.511308354634737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1.4828137528854333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1.4805925484020896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1.4669464864437594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1.4504408098338424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1.476173665847133</v>
      </c>
      <c r="H85" s="49">
        <v>1.6480827045828272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1.6147568089252005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1.8121950461063736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1.8720934794260171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4" ht="14.25"/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2013-08-15T17:53:04Z</cp:lastPrinted>
  <dcterms:created xsi:type="dcterms:W3CDTF">2012-11-28T17:54:39Z</dcterms:created>
  <dcterms:modified xsi:type="dcterms:W3CDTF">2013-08-15T18:08:48Z</dcterms:modified>
  <cp:category/>
  <cp:version/>
  <cp:contentType/>
  <cp:contentStatus/>
</cp:coreProperties>
</file>