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080813" sheetId="1" r:id="rId1"/>
  </sheets>
  <definedNames>
    <definedName name="_xlnm.Print_Titles" localSheetId="0">'DETALHAMENTO PERMISSÃO 080813'!$1:$6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<sst xmlns="http://schemas.openxmlformats.org/spreadsheetml/2006/main" count="94" uniqueCount="94">
  <si>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</si>
  <si>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</si>
  <si>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</si>
  <si>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</si>
  <si>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</si>
  <si>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</si>
  <si>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</si>
  <si>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</si>
  <si>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</si>
  <si>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</si>
  <si>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</si>
  <si>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</si>
  <si>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</si>
  <si>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</si>
  <si>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</si>
  <si>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</si>
  <si>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</si>
  <si>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</si>
  <si>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</si>
  <si>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</si>
  <si>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</si>
  <si>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</si>
  <si>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</si>
  <si>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</si>
  <si>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</si>
  <si>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</si>
  <si>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</si>
  <si>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</si>
  <si>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</si>
  <si>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</si>
  <si>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</si>
  <si>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</si>
  <si>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</si>
  <si>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</si>
  <si>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</si>
  <si>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</si>
  <si>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</si>
  <si>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</si>
  <si>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</si>
  <si>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</si>
  <si>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</si>
  <si>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</si>
  <si>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</si>
  <si>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</si>
  <si>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</si>
  <si>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</si>
  <si>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</si>
  <si>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</si>
  <si>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</si>
  <si>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</si>
  <si>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</si>
  <si>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</si>
  <si>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</si>
  <si>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</si>
  <si>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</si>
  <si>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</si>
  <si>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</si>
  <si>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</si>
  <si>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</si>
  <si>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</si>
  <si>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</si>
  <si>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</si>
  <si>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</si>
  <si>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</si>
  <si>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</si>
  <si>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</si>
  <si>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</si>
  <si>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</si>
  <si>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</si>
  <si>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</si>
  <si>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</si>
  <si>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</si>
  <si>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</si>
  <si>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</si>
  <si>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</si>
  <si>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</si>
  <si>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</si>
  <si>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</si>
  <si>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</si>
  <si>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</si>
  <si>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</si>
  <si>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</si>
  <si>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</si>
  <si>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</si>
  <si>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</si>
  <si>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</si>
  <si>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</si>
  <si>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</si>
  <si>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</si>
  <si>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</si>
  <si>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</si>
  <si>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</si>
  <si>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</si>
  <si>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08/08/13 - VENCIMENTO 15/08/13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</si>
</sst>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170" fontId="42" fillId="0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175" fontId="42" fillId="0" borderId="10" xfId="45" applyNumberFormat="1" applyFont="1" applyBorder="1" applyAlignment="1">
      <alignment vertical="center"/>
    </xf>
    <xf numFmtId="176" fontId="42" fillId="0" borderId="10" xfId="45" applyNumberFormat="1" applyFont="1" applyFill="1" applyBorder="1" applyAlignment="1">
      <alignment vertical="center"/>
    </xf>
    <xf numFmtId="176" fontId="42" fillId="0" borderId="10" xfId="45" applyNumberFormat="1" applyFont="1" applyBorder="1" applyAlignment="1">
      <alignment vertical="center"/>
    </xf>
    <xf numFmtId="177" fontId="42" fillId="0" borderId="10" xfId="45" applyNumberFormat="1" applyFont="1" applyBorder="1" applyAlignment="1">
      <alignment vertical="center"/>
    </xf>
    <xf numFmtId="175" fontId="42" fillId="0" borderId="10" xfId="45" applyNumberFormat="1" applyFont="1" applyFill="1" applyBorder="1" applyAlignment="1">
      <alignment vertical="center"/>
    </xf>
    <xf numFmtId="43" fontId="42" fillId="0" borderId="14" xfId="45" applyNumberFormat="1" applyFont="1" applyBorder="1" applyAlignment="1">
      <alignment vertical="center"/>
    </xf>
    <xf numFmtId="176" fontId="42" fillId="0" borderId="14" xfId="45" applyNumberFormat="1" applyFont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 horizontal="right" wrapText="1"/>
    </xf>
    <xf numFmtId="0" fontId="43" fillId="0" borderId="0" xfId="0" applyFont="1" applyAlignment="1">
      <alignment horizontal="right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307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307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307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66675</xdr:colOff>
      <xdr:row>37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11975" y="792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14</xdr:col>
      <xdr:colOff>228600</xdr:colOff>
      <xdr:row>37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59700" y="792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15</xdr:col>
      <xdr:colOff>228600</xdr:colOff>
      <xdr:row>37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145500" y="792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>
      <c r="A2" s="67" t="s">
        <v>93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8" t="s">
        <v>18</v>
      </c>
      <c r="B4" s="68" t="s">
        <v>19</v>
      </c>
      <c r="C4" s="68"/>
      <c r="D4" s="68"/>
      <c r="E4" s="68"/>
      <c r="F4" s="68"/>
      <c r="G4" s="68"/>
      <c r="H4" s="68"/>
      <c r="I4" s="68"/>
      <c r="J4" s="69" t="s">
        <v>20</v>
      </c>
    </row>
    <row r="5" spans="1:10" ht="38.25">
      <c r="A5" s="68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8"/>
    </row>
    <row r="6" spans="1:10" ht="15.75">
      <c r="A6" s="6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8"/>
    </row>
    <row r="7" spans="1:12" ht="15.75">
      <c r="A7" s="9" t="s">
        <v>21</v>
      </c>
      <c r="B7" s="10">
        <f>B8+B16+B20</f>
        <v>552630</v>
      </c>
      <c r="C7" s="10">
        <f aca="true" t="shared" si="0" ref="C7:I7">C8+C16+C20</f>
        <v>424208</v>
      </c>
      <c r="D7" s="10">
        <f t="shared" si="0"/>
        <v>604646</v>
      </c>
      <c r="E7" s="10">
        <f t="shared" si="0"/>
        <v>770120</v>
      </c>
      <c r="F7" s="10">
        <f t="shared" si="0"/>
        <v>473225</v>
      </c>
      <c r="G7" s="10">
        <f t="shared" si="0"/>
        <v>778394</v>
      </c>
      <c r="H7" s="10">
        <f t="shared" si="0"/>
        <v>397960</v>
      </c>
      <c r="I7" s="10">
        <f t="shared" si="0"/>
        <v>279295</v>
      </c>
      <c r="J7" s="10">
        <f>+J8+J16+J20</f>
        <v>4280478</v>
      </c>
      <c r="L7" s="42"/>
    </row>
    <row r="8" spans="1:10" ht="15.75">
      <c r="A8" s="11" t="s">
        <v>22</v>
      </c>
      <c r="B8" s="12">
        <f>+B9+B12</f>
        <v>306955</v>
      </c>
      <c r="C8" s="12">
        <f>+C9+C12</f>
        <v>250555</v>
      </c>
      <c r="D8" s="12">
        <f aca="true" t="shared" si="1" ref="D8:I8">+D9+D12</f>
        <v>382986</v>
      </c>
      <c r="E8" s="12">
        <f t="shared" si="1"/>
        <v>452821</v>
      </c>
      <c r="F8" s="12">
        <f t="shared" si="1"/>
        <v>268629</v>
      </c>
      <c r="G8" s="12">
        <f t="shared" si="1"/>
        <v>449067</v>
      </c>
      <c r="H8" s="12">
        <f t="shared" si="1"/>
        <v>212155</v>
      </c>
      <c r="I8" s="12">
        <f t="shared" si="1"/>
        <v>167429</v>
      </c>
      <c r="J8" s="12">
        <f>SUM(B8:I8)</f>
        <v>2490597</v>
      </c>
    </row>
    <row r="9" spans="1:10" ht="15.75">
      <c r="A9" s="13" t="s">
        <v>23</v>
      </c>
      <c r="B9" s="14">
        <v>32009</v>
      </c>
      <c r="C9" s="14">
        <v>32785</v>
      </c>
      <c r="D9" s="14">
        <v>34687</v>
      </c>
      <c r="E9" s="14">
        <v>38879</v>
      </c>
      <c r="F9" s="14">
        <v>33962</v>
      </c>
      <c r="G9" s="14">
        <v>40252</v>
      </c>
      <c r="H9" s="14">
        <v>17713</v>
      </c>
      <c r="I9" s="14">
        <v>22145</v>
      </c>
      <c r="J9" s="12">
        <f aca="true" t="shared" si="2" ref="J9:J15">SUM(B9:I9)</f>
        <v>252432</v>
      </c>
    </row>
    <row r="10" spans="1:10" ht="15.75">
      <c r="A10" s="15" t="s">
        <v>24</v>
      </c>
      <c r="B10" s="14">
        <f>+B9-B11</f>
        <v>32009</v>
      </c>
      <c r="C10" s="14">
        <f aca="true" t="shared" si="3" ref="C10:I10">+C9-C11</f>
        <v>32785</v>
      </c>
      <c r="D10" s="14">
        <f t="shared" si="3"/>
        <v>34687</v>
      </c>
      <c r="E10" s="14">
        <f t="shared" si="3"/>
        <v>38879</v>
      </c>
      <c r="F10" s="14">
        <f t="shared" si="3"/>
        <v>33962</v>
      </c>
      <c r="G10" s="14">
        <f t="shared" si="3"/>
        <v>40252</v>
      </c>
      <c r="H10" s="14">
        <f t="shared" si="3"/>
        <v>17713</v>
      </c>
      <c r="I10" s="14">
        <f t="shared" si="3"/>
        <v>22145</v>
      </c>
      <c r="J10" s="12">
        <f t="shared" si="2"/>
        <v>252432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274946</v>
      </c>
      <c r="C12" s="14">
        <f aca="true" t="shared" si="4" ref="C12:I12">C13+C14+C15</f>
        <v>217770</v>
      </c>
      <c r="D12" s="14">
        <f t="shared" si="4"/>
        <v>348299</v>
      </c>
      <c r="E12" s="14">
        <f t="shared" si="4"/>
        <v>413942</v>
      </c>
      <c r="F12" s="14">
        <f t="shared" si="4"/>
        <v>234667</v>
      </c>
      <c r="G12" s="14">
        <f t="shared" si="4"/>
        <v>408815</v>
      </c>
      <c r="H12" s="14">
        <f t="shared" si="4"/>
        <v>194442</v>
      </c>
      <c r="I12" s="14">
        <f t="shared" si="4"/>
        <v>145284</v>
      </c>
      <c r="J12" s="12">
        <f t="shared" si="2"/>
        <v>2238165</v>
      </c>
    </row>
    <row r="13" spans="1:10" ht="15.75">
      <c r="A13" s="15" t="s">
        <v>27</v>
      </c>
      <c r="B13" s="14">
        <v>113081</v>
      </c>
      <c r="C13" s="14">
        <v>92787</v>
      </c>
      <c r="D13" s="14">
        <v>147611</v>
      </c>
      <c r="E13" s="14">
        <v>175509</v>
      </c>
      <c r="F13" s="14">
        <v>103895</v>
      </c>
      <c r="G13" s="14">
        <v>179197</v>
      </c>
      <c r="H13" s="14">
        <v>84145</v>
      </c>
      <c r="I13" s="14">
        <v>62670</v>
      </c>
      <c r="J13" s="12">
        <f t="shared" si="2"/>
        <v>958895</v>
      </c>
    </row>
    <row r="14" spans="1:10" ht="15.75">
      <c r="A14" s="15" t="s">
        <v>28</v>
      </c>
      <c r="B14" s="14">
        <v>120092</v>
      </c>
      <c r="C14" s="14">
        <v>90992</v>
      </c>
      <c r="D14" s="14">
        <v>153295</v>
      </c>
      <c r="E14" s="14">
        <v>176907</v>
      </c>
      <c r="F14" s="14">
        <v>97517</v>
      </c>
      <c r="G14" s="14">
        <v>174643</v>
      </c>
      <c r="H14" s="14">
        <v>82962</v>
      </c>
      <c r="I14" s="14">
        <v>65032</v>
      </c>
      <c r="J14" s="12">
        <f t="shared" si="2"/>
        <v>961440</v>
      </c>
    </row>
    <row r="15" spans="1:10" ht="15.75">
      <c r="A15" s="15" t="s">
        <v>29</v>
      </c>
      <c r="B15" s="14">
        <v>41773</v>
      </c>
      <c r="C15" s="14">
        <v>33991</v>
      </c>
      <c r="D15" s="14">
        <v>47393</v>
      </c>
      <c r="E15" s="14">
        <v>61526</v>
      </c>
      <c r="F15" s="14">
        <v>33255</v>
      </c>
      <c r="G15" s="14">
        <v>54975</v>
      </c>
      <c r="H15" s="14">
        <v>27335</v>
      </c>
      <c r="I15" s="14">
        <v>17582</v>
      </c>
      <c r="J15" s="12">
        <f t="shared" si="2"/>
        <v>317830</v>
      </c>
    </row>
    <row r="16" spans="1:10" ht="15.75">
      <c r="A16" s="17" t="s">
        <v>30</v>
      </c>
      <c r="B16" s="18">
        <f>B17+B18+B19</f>
        <v>187738</v>
      </c>
      <c r="C16" s="18">
        <f aca="true" t="shared" si="5" ref="C16:I16">C17+C18+C19</f>
        <v>124778</v>
      </c>
      <c r="D16" s="18">
        <f t="shared" si="5"/>
        <v>148857</v>
      </c>
      <c r="E16" s="18">
        <f t="shared" si="5"/>
        <v>218385</v>
      </c>
      <c r="F16" s="18">
        <f t="shared" si="5"/>
        <v>147917</v>
      </c>
      <c r="G16" s="18">
        <f t="shared" si="5"/>
        <v>251756</v>
      </c>
      <c r="H16" s="18">
        <f t="shared" si="5"/>
        <v>151876</v>
      </c>
      <c r="I16" s="18">
        <f t="shared" si="5"/>
        <v>93158</v>
      </c>
      <c r="J16" s="12">
        <f aca="true" t="shared" si="6" ref="J16:J22">SUM(B16:I16)</f>
        <v>1324465</v>
      </c>
    </row>
    <row r="17" spans="1:10" ht="18.75" customHeight="1">
      <c r="A17" s="13" t="s">
        <v>31</v>
      </c>
      <c r="B17" s="14">
        <v>86817</v>
      </c>
      <c r="C17" s="14">
        <v>63112</v>
      </c>
      <c r="D17" s="14">
        <v>73776</v>
      </c>
      <c r="E17" s="14">
        <v>107770</v>
      </c>
      <c r="F17" s="14">
        <v>75630</v>
      </c>
      <c r="G17" s="14">
        <v>126285</v>
      </c>
      <c r="H17" s="14">
        <v>74878</v>
      </c>
      <c r="I17" s="14">
        <v>46100</v>
      </c>
      <c r="J17" s="12">
        <f t="shared" si="6"/>
        <v>654368</v>
      </c>
    </row>
    <row r="18" spans="1:10" ht="18.75" customHeight="1">
      <c r="A18" s="13" t="s">
        <v>32</v>
      </c>
      <c r="B18" s="14">
        <v>76857</v>
      </c>
      <c r="C18" s="14">
        <v>45630</v>
      </c>
      <c r="D18" s="14">
        <v>56547</v>
      </c>
      <c r="E18" s="14">
        <v>81399</v>
      </c>
      <c r="F18" s="14">
        <v>55553</v>
      </c>
      <c r="G18" s="14">
        <v>96624</v>
      </c>
      <c r="H18" s="14">
        <v>60044</v>
      </c>
      <c r="I18" s="14">
        <v>37870</v>
      </c>
      <c r="J18" s="12">
        <f t="shared" si="6"/>
        <v>510524</v>
      </c>
    </row>
    <row r="19" spans="1:10" ht="18.75" customHeight="1">
      <c r="A19" s="13" t="s">
        <v>33</v>
      </c>
      <c r="B19" s="14">
        <v>24064</v>
      </c>
      <c r="C19" s="14">
        <v>16036</v>
      </c>
      <c r="D19" s="14">
        <v>18534</v>
      </c>
      <c r="E19" s="14">
        <v>29216</v>
      </c>
      <c r="F19" s="14">
        <v>16734</v>
      </c>
      <c r="G19" s="14">
        <v>28847</v>
      </c>
      <c r="H19" s="14">
        <v>16954</v>
      </c>
      <c r="I19" s="14">
        <v>9188</v>
      </c>
      <c r="J19" s="12">
        <f t="shared" si="6"/>
        <v>159573</v>
      </c>
    </row>
    <row r="20" spans="1:10" ht="18.75" customHeight="1">
      <c r="A20" s="17" t="s">
        <v>34</v>
      </c>
      <c r="B20" s="14">
        <f>B21+B22</f>
        <v>57937</v>
      </c>
      <c r="C20" s="14">
        <f aca="true" t="shared" si="7" ref="C20:I20">C21+C22</f>
        <v>48875</v>
      </c>
      <c r="D20" s="14">
        <f t="shared" si="7"/>
        <v>72803</v>
      </c>
      <c r="E20" s="14">
        <f t="shared" si="7"/>
        <v>98914</v>
      </c>
      <c r="F20" s="14">
        <f t="shared" si="7"/>
        <v>56679</v>
      </c>
      <c r="G20" s="14">
        <f t="shared" si="7"/>
        <v>77571</v>
      </c>
      <c r="H20" s="14">
        <f t="shared" si="7"/>
        <v>33929</v>
      </c>
      <c r="I20" s="14">
        <f t="shared" si="7"/>
        <v>18708</v>
      </c>
      <c r="J20" s="12">
        <f t="shared" si="6"/>
        <v>465416</v>
      </c>
    </row>
    <row r="21" spans="1:10" ht="18.75" customHeight="1">
      <c r="A21" s="13" t="s">
        <v>35</v>
      </c>
      <c r="B21" s="14">
        <v>33024</v>
      </c>
      <c r="C21" s="14">
        <v>27859</v>
      </c>
      <c r="D21" s="14">
        <v>41498</v>
      </c>
      <c r="E21" s="14">
        <v>56381</v>
      </c>
      <c r="F21" s="14">
        <v>32307</v>
      </c>
      <c r="G21" s="14">
        <v>44215</v>
      </c>
      <c r="H21" s="14">
        <v>19340</v>
      </c>
      <c r="I21" s="14">
        <v>10664</v>
      </c>
      <c r="J21" s="12">
        <f t="shared" si="6"/>
        <v>265288</v>
      </c>
    </row>
    <row r="22" spans="1:10" ht="18.75" customHeight="1">
      <c r="A22" s="13" t="s">
        <v>36</v>
      </c>
      <c r="B22" s="14">
        <v>24913</v>
      </c>
      <c r="C22" s="14">
        <v>21016</v>
      </c>
      <c r="D22" s="14">
        <v>31305</v>
      </c>
      <c r="E22" s="14">
        <v>42533</v>
      </c>
      <c r="F22" s="14">
        <v>24372</v>
      </c>
      <c r="G22" s="14">
        <v>33356</v>
      </c>
      <c r="H22" s="14">
        <v>14589</v>
      </c>
      <c r="I22" s="14">
        <v>8044</v>
      </c>
      <c r="J22" s="12">
        <f t="shared" si="6"/>
        <v>200128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0.952344358974359</v>
      </c>
      <c r="C28" s="23">
        <f aca="true" t="shared" si="8" ref="C28:I28">(((+C$8+C$16)*C$25)+(C$20*C$26))/C$7</f>
        <v>0.9501199673273488</v>
      </c>
      <c r="D28" s="23">
        <f t="shared" si="8"/>
        <v>0.9743294430129366</v>
      </c>
      <c r="E28" s="23">
        <f t="shared" si="8"/>
        <v>0.9721414239339323</v>
      </c>
      <c r="F28" s="23">
        <f t="shared" si="8"/>
        <v>0.9686796798563052</v>
      </c>
      <c r="G28" s="23">
        <f t="shared" si="8"/>
        <v>0.9723157889192362</v>
      </c>
      <c r="H28" s="23">
        <f t="shared" si="8"/>
        <v>0.9112094823600362</v>
      </c>
      <c r="I28" s="23">
        <f t="shared" si="8"/>
        <v>0.9682060889024149</v>
      </c>
      <c r="J28" s="21"/>
    </row>
    <row r="29" spans="1:10" ht="12" customHeight="1">
      <c r="A29" s="17"/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1.4842286834615386</v>
      </c>
      <c r="C31" s="26">
        <f aca="true" t="shared" si="9" ref="C31:I31">C28*C30</f>
        <v>1.456058849929162</v>
      </c>
      <c r="D31" s="26">
        <f t="shared" si="9"/>
        <v>1.5084568436726284</v>
      </c>
      <c r="E31" s="26">
        <f t="shared" si="9"/>
        <v>1.504291639395367</v>
      </c>
      <c r="F31" s="26">
        <f t="shared" si="9"/>
        <v>1.45873472989561</v>
      </c>
      <c r="G31" s="26">
        <f t="shared" si="9"/>
        <v>1.5347032412301225</v>
      </c>
      <c r="H31" s="26">
        <f t="shared" si="9"/>
        <v>1.6481957116928334</v>
      </c>
      <c r="I31" s="26">
        <f t="shared" si="9"/>
        <v>1.8524687098969903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1.25" customHeight="1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5" ht="15.75">
      <c r="A37" s="28" t="s">
        <v>43</v>
      </c>
      <c r="B37" s="29">
        <f>+B38+B39</f>
        <v>820229.3</v>
      </c>
      <c r="C37" s="29">
        <f aca="true" t="shared" si="11" ref="C37:I37">+C38+C39</f>
        <v>617671.81</v>
      </c>
      <c r="D37" s="29">
        <f t="shared" si="11"/>
        <v>912082.4</v>
      </c>
      <c r="E37" s="29">
        <f t="shared" si="11"/>
        <v>1158485.08</v>
      </c>
      <c r="F37" s="29">
        <f t="shared" si="11"/>
        <v>690309.74</v>
      </c>
      <c r="G37" s="29">
        <f t="shared" si="11"/>
        <v>1194603.79</v>
      </c>
      <c r="H37" s="29">
        <f t="shared" si="11"/>
        <v>655915.97</v>
      </c>
      <c r="I37" s="29">
        <f t="shared" si="11"/>
        <v>517385.25</v>
      </c>
      <c r="J37" s="29">
        <f t="shared" si="10"/>
        <v>6566683.34</v>
      </c>
      <c r="L37" s="62"/>
      <c r="M37" s="62"/>
      <c r="N37" s="63"/>
      <c r="O37" s="62"/>
    </row>
    <row r="38" spans="1:10" ht="15.75">
      <c r="A38" s="17" t="s">
        <v>76</v>
      </c>
      <c r="B38" s="30">
        <f>ROUND(+B7*B31,2)</f>
        <v>820229.3</v>
      </c>
      <c r="C38" s="30">
        <f aca="true" t="shared" si="12" ref="C38:I38">ROUND(+C7*C31,2)</f>
        <v>617671.81</v>
      </c>
      <c r="D38" s="30">
        <f t="shared" si="12"/>
        <v>912082.4</v>
      </c>
      <c r="E38" s="30">
        <f t="shared" si="12"/>
        <v>1158485.08</v>
      </c>
      <c r="F38" s="30">
        <f t="shared" si="12"/>
        <v>690309.74</v>
      </c>
      <c r="G38" s="30">
        <f t="shared" si="12"/>
        <v>1194603.79</v>
      </c>
      <c r="H38" s="30">
        <f t="shared" si="12"/>
        <v>655915.97</v>
      </c>
      <c r="I38" s="30">
        <f t="shared" si="12"/>
        <v>517385.25</v>
      </c>
      <c r="J38" s="30">
        <f>SUM(B38:I38)</f>
        <v>6566683.34</v>
      </c>
    </row>
    <row r="39" spans="1:10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</row>
    <row r="40" spans="1:10" ht="10.5" customHeight="1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72</v>
      </c>
      <c r="B41" s="31">
        <f aca="true" t="shared" si="13" ref="B41:J41">+B42+B45+B51</f>
        <v>-106335.86</v>
      </c>
      <c r="C41" s="31">
        <f t="shared" si="13"/>
        <v>-112354.64</v>
      </c>
      <c r="D41" s="31">
        <f t="shared" si="13"/>
        <v>-111436.54</v>
      </c>
      <c r="E41" s="31">
        <f t="shared" si="13"/>
        <v>-133660.66</v>
      </c>
      <c r="F41" s="31">
        <f t="shared" si="13"/>
        <v>-106224.96</v>
      </c>
      <c r="G41" s="31">
        <f t="shared" si="13"/>
        <v>-147903.75</v>
      </c>
      <c r="H41" s="31">
        <f t="shared" si="13"/>
        <v>-70704.31</v>
      </c>
      <c r="I41" s="31">
        <f t="shared" si="13"/>
        <v>-71719.09</v>
      </c>
      <c r="J41" s="31">
        <f t="shared" si="13"/>
        <v>-860339.81</v>
      </c>
      <c r="L41" s="57"/>
    </row>
    <row r="42" spans="1:12" ht="15.75">
      <c r="A42" s="17" t="s">
        <v>45</v>
      </c>
      <c r="B42" s="32">
        <f>B43+B44</f>
        <v>-96027</v>
      </c>
      <c r="C42" s="32">
        <f aca="true" t="shared" si="14" ref="C42:I42">C43+C44</f>
        <v>-98355</v>
      </c>
      <c r="D42" s="32">
        <f t="shared" si="14"/>
        <v>-104061</v>
      </c>
      <c r="E42" s="32">
        <f t="shared" si="14"/>
        <v>-116637</v>
      </c>
      <c r="F42" s="32">
        <f t="shared" si="14"/>
        <v>-101886</v>
      </c>
      <c r="G42" s="32">
        <f t="shared" si="14"/>
        <v>-120756</v>
      </c>
      <c r="H42" s="32">
        <f t="shared" si="14"/>
        <v>-53139</v>
      </c>
      <c r="I42" s="32">
        <f t="shared" si="14"/>
        <v>-66435</v>
      </c>
      <c r="J42" s="31">
        <f t="shared" si="10"/>
        <v>-757296</v>
      </c>
      <c r="L42" s="57"/>
    </row>
    <row r="43" spans="1:12" ht="15.75">
      <c r="A43" s="13" t="s">
        <v>70</v>
      </c>
      <c r="B43" s="32">
        <f aca="true" t="shared" si="15" ref="B43:I43">ROUND(-B9*$D$3,2)</f>
        <v>-96027</v>
      </c>
      <c r="C43" s="32">
        <f t="shared" si="15"/>
        <v>-98355</v>
      </c>
      <c r="D43" s="32">
        <f t="shared" si="15"/>
        <v>-104061</v>
      </c>
      <c r="E43" s="32">
        <f t="shared" si="15"/>
        <v>-116637</v>
      </c>
      <c r="F43" s="32">
        <f t="shared" si="15"/>
        <v>-101886</v>
      </c>
      <c r="G43" s="32">
        <f t="shared" si="15"/>
        <v>-120756</v>
      </c>
      <c r="H43" s="32">
        <f t="shared" si="15"/>
        <v>-53139</v>
      </c>
      <c r="I43" s="32">
        <f t="shared" si="15"/>
        <v>-66435</v>
      </c>
      <c r="J43" s="31">
        <f t="shared" si="10"/>
        <v>-757296</v>
      </c>
      <c r="L43" s="57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-10308.86</v>
      </c>
      <c r="C45" s="32">
        <f t="shared" si="17"/>
        <v>-13999.64</v>
      </c>
      <c r="D45" s="32">
        <f t="shared" si="17"/>
        <v>-7375.54</v>
      </c>
      <c r="E45" s="32">
        <f t="shared" si="17"/>
        <v>-17023.66</v>
      </c>
      <c r="F45" s="32">
        <f t="shared" si="17"/>
        <v>-4338.96</v>
      </c>
      <c r="G45" s="32">
        <f t="shared" si="17"/>
        <v>-27147.75</v>
      </c>
      <c r="H45" s="32">
        <f t="shared" si="17"/>
        <v>-17565.31</v>
      </c>
      <c r="I45" s="32">
        <f t="shared" si="17"/>
        <v>-5284.09</v>
      </c>
      <c r="J45" s="32">
        <f t="shared" si="17"/>
        <v>-103043.81</v>
      </c>
      <c r="L45" s="57"/>
    </row>
    <row r="46" spans="1:10" ht="15.75">
      <c r="A46" s="13" t="s">
        <v>63</v>
      </c>
      <c r="B46" s="27">
        <v>-10308.86</v>
      </c>
      <c r="C46" s="27">
        <v>-13999.64</v>
      </c>
      <c r="D46" s="27">
        <v>-7375.54</v>
      </c>
      <c r="E46" s="27">
        <v>-17023.66</v>
      </c>
      <c r="F46" s="27">
        <v>-4338.96</v>
      </c>
      <c r="G46" s="27">
        <v>-27147.75</v>
      </c>
      <c r="H46" s="27">
        <v>-17565.31</v>
      </c>
      <c r="I46" s="27">
        <v>-5284.09</v>
      </c>
      <c r="J46" s="27">
        <f t="shared" si="10"/>
        <v>-103043.81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713893.4400000001</v>
      </c>
      <c r="C53" s="35">
        <f t="shared" si="18"/>
        <v>505317.17000000004</v>
      </c>
      <c r="D53" s="35">
        <f t="shared" si="18"/>
        <v>800645.86</v>
      </c>
      <c r="E53" s="35">
        <f t="shared" si="18"/>
        <v>1024824.42</v>
      </c>
      <c r="F53" s="35">
        <f t="shared" si="18"/>
        <v>584084.78</v>
      </c>
      <c r="G53" s="35">
        <f t="shared" si="18"/>
        <v>1046700.04</v>
      </c>
      <c r="H53" s="35">
        <f t="shared" si="18"/>
        <v>585211.6599999999</v>
      </c>
      <c r="I53" s="35">
        <f t="shared" si="18"/>
        <v>445666.16000000003</v>
      </c>
      <c r="J53" s="35">
        <f>SUM(B53:I53)</f>
        <v>5706343.53</v>
      </c>
      <c r="L53" s="43"/>
    </row>
    <row r="54" spans="1:12" ht="15.75">
      <c r="A54" s="41"/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5706343.51</v>
      </c>
      <c r="L56" s="43"/>
    </row>
    <row r="57" spans="1:10" ht="17.25" customHeight="1">
      <c r="A57" s="17" t="s">
        <v>49</v>
      </c>
      <c r="B57" s="45">
        <v>127398.26</v>
      </c>
      <c r="C57" s="45">
        <v>123255.66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250653.91999999998</v>
      </c>
    </row>
    <row r="58" spans="1:10" ht="17.25" customHeight="1">
      <c r="A58" s="17" t="s">
        <v>55</v>
      </c>
      <c r="B58" s="45">
        <v>383184.31</v>
      </c>
      <c r="C58" s="45">
        <v>286773.75</v>
      </c>
      <c r="D58" s="44">
        <v>0</v>
      </c>
      <c r="E58" s="45">
        <v>214401.37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884359.43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107599.61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107599.61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119099.88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119099.88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34398.39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34398.39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44887.76</v>
      </c>
      <c r="E62" s="44">
        <v>0</v>
      </c>
      <c r="F62" s="45">
        <v>70333.38</v>
      </c>
      <c r="G62" s="44">
        <v>0</v>
      </c>
      <c r="H62" s="44">
        <v>0</v>
      </c>
      <c r="I62" s="44">
        <v>0</v>
      </c>
      <c r="J62" s="35">
        <f t="shared" si="19"/>
        <v>115221.14000000001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142860.89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142860.89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64594.74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64594.74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17758.23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17758.23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243084.38</v>
      </c>
      <c r="G66" s="44">
        <v>0</v>
      </c>
      <c r="H66" s="44">
        <v>0</v>
      </c>
      <c r="I66" s="44">
        <v>0</v>
      </c>
      <c r="J66" s="35">
        <f t="shared" si="19"/>
        <v>243084.38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218046</v>
      </c>
      <c r="H67" s="45">
        <v>264072.3</v>
      </c>
      <c r="I67" s="44">
        <v>0</v>
      </c>
      <c r="J67" s="32">
        <f t="shared" si="19"/>
        <v>482118.3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310745.33</v>
      </c>
      <c r="H68" s="44">
        <v>0</v>
      </c>
      <c r="I68" s="44">
        <v>0</v>
      </c>
      <c r="J68" s="35">
        <f t="shared" si="19"/>
        <v>310745.33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119828.55</v>
      </c>
      <c r="J69" s="32">
        <f t="shared" si="19"/>
        <v>119828.55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134199.23</v>
      </c>
      <c r="J70" s="35">
        <f t="shared" si="19"/>
        <v>134199.23</v>
      </c>
    </row>
    <row r="71" spans="1:10" ht="17.25" customHeight="1">
      <c r="A71" s="41" t="s">
        <v>68</v>
      </c>
      <c r="B71" s="39">
        <v>203310.87</v>
      </c>
      <c r="C71" s="39">
        <v>95287.75</v>
      </c>
      <c r="D71" s="39">
        <v>494660.23</v>
      </c>
      <c r="E71" s="39">
        <v>585209.19</v>
      </c>
      <c r="F71" s="39">
        <v>270667.02</v>
      </c>
      <c r="G71" s="39">
        <v>517908.71</v>
      </c>
      <c r="H71" s="39">
        <v>321139.35</v>
      </c>
      <c r="I71" s="39">
        <v>191638.37</v>
      </c>
      <c r="J71" s="39">
        <f>SUM(B71:I71)</f>
        <v>2679821.49</v>
      </c>
    </row>
    <row r="72" spans="1:10" ht="17.25" customHeight="1">
      <c r="A72" s="64"/>
      <c r="B72" s="65">
        <v>0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1.573799669192599</v>
      </c>
      <c r="C75" s="49">
        <v>1.5347259306471897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1.4634675754833477</v>
      </c>
      <c r="C76" s="49">
        <v>1.4264150974015437</v>
      </c>
      <c r="D76" s="44"/>
      <c r="E76" s="49">
        <v>1.5339751228915097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1.4123605818063625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1.4857458255407296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1.7702294756227588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1.7074252119660855</v>
      </c>
      <c r="E80" s="44">
        <v>0</v>
      </c>
      <c r="F80" s="49">
        <v>1.5092097906686792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1.4820009284533824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1.4807703672593915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1.4662810612432144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1.4490479308868347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1.4756332790396316</v>
      </c>
      <c r="H85" s="49">
        <v>1.6481956980601065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1.6133391035585718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1.8115135583553688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1.8740672098873457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4" ht="14.25"/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2013-08-14T19:23:16Z</dcterms:modified>
  <cp:category/>
  <cp:version/>
  <cp:contentType/>
  <cp:contentStatus/>
</cp:coreProperties>
</file>