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70813" sheetId="1" r:id="rId1"/>
  </sheets>
  <definedNames>
    <definedName name="_xlnm.Print_Titles" localSheetId="0">'DETALHAMENTO PERMISSÃO 070813'!$1:$6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<sst xmlns="http://schemas.openxmlformats.org/spreadsheetml/2006/main" count="94" uniqueCount="94">
  <si>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</si>
  <si>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</si>
  <si>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</si>
  <si>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</si>
  <si>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</si>
  <si>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</si>
  <si>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</si>
  <si>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</si>
  <si>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</si>
  <si>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</si>
  <si>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</si>
  <si>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</si>
  <si>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</si>
  <si>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</si>
  <si>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</si>
  <si>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</si>
  <si>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</si>
  <si>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</si>
  <si>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</si>
  <si>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</si>
  <si>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</si>
  <si>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</si>
  <si>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</si>
  <si>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</si>
  <si>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</si>
  <si>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</si>
  <si>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</si>
  <si>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</si>
  <si>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</si>
  <si>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</si>
  <si>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</si>
  <si>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</si>
  <si>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</si>
  <si>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</si>
  <si>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</si>
  <si>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</si>
  <si>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</si>
  <si>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</si>
  <si>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</si>
  <si>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</si>
  <si>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</si>
  <si>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</si>
  <si>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</si>
  <si>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</si>
  <si>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</si>
  <si>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</si>
  <si>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</si>
  <si>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</si>
  <si>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</si>
  <si>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</si>
  <si>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</si>
  <si>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</si>
  <si>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</si>
  <si>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</si>
  <si>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</si>
  <si>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</si>
  <si>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</si>
  <si>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</si>
  <si>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</si>
  <si>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</si>
  <si>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</si>
  <si>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</si>
  <si>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</si>
  <si>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</si>
  <si>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</si>
  <si>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</si>
  <si>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</si>
  <si>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</si>
  <si>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</si>
  <si>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</si>
  <si>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</si>
  <si>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</si>
  <si>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</si>
  <si>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OPERAÇÃO 07/08/13 - VENCIMENTO 14/08/13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</si>
  <si>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</si>
  <si>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</si>
  <si>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</si>
  <si>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</si>
  <si>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(1)</t>
    </r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</si>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</sst>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175" fontId="42" fillId="0" borderId="10" xfId="45" applyNumberFormat="1" applyFont="1" applyBorder="1" applyAlignment="1">
      <alignment vertical="center"/>
    </xf>
    <xf numFmtId="176" fontId="42" fillId="0" borderId="10" xfId="45" applyNumberFormat="1" applyFont="1" applyFill="1" applyBorder="1" applyAlignment="1">
      <alignment vertical="center"/>
    </xf>
    <xf numFmtId="176" fontId="42" fillId="0" borderId="10" xfId="45" applyNumberFormat="1" applyFont="1" applyBorder="1" applyAlignment="1">
      <alignment vertical="center"/>
    </xf>
    <xf numFmtId="177" fontId="42" fillId="0" borderId="10" xfId="45" applyNumberFormat="1" applyFont="1" applyBorder="1" applyAlignment="1">
      <alignment vertical="center"/>
    </xf>
    <xf numFmtId="175" fontId="42" fillId="0" borderId="10" xfId="45" applyNumberFormat="1" applyFont="1" applyFill="1" applyBorder="1" applyAlignment="1">
      <alignment vertical="center"/>
    </xf>
    <xf numFmtId="43" fontId="42" fillId="0" borderId="14" xfId="45" applyNumberFormat="1" applyFont="1" applyBorder="1" applyAlignment="1">
      <alignment vertical="center"/>
    </xf>
    <xf numFmtId="176" fontId="42" fillId="0" borderId="14" xfId="45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1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48" t="s">
        <v>18</v>
      </c>
      <c r="B4" s="48" t="s">
        <v>19</v>
      </c>
      <c r="C4" s="48"/>
      <c r="D4" s="48"/>
      <c r="E4" s="48"/>
      <c r="F4" s="48"/>
      <c r="G4" s="48"/>
      <c r="H4" s="48"/>
      <c r="I4" s="48"/>
      <c r="J4" s="49" t="s">
        <v>20</v>
      </c>
    </row>
    <row r="5" spans="1:10" ht="38.25">
      <c r="A5" s="48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8"/>
    </row>
    <row r="6" spans="1:10" ht="15.75">
      <c r="A6" s="4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48"/>
    </row>
    <row r="7" spans="1:12" ht="15.75">
      <c r="A7" s="9" t="s">
        <v>21</v>
      </c>
      <c r="B7" s="10">
        <f>B8+B16+B20</f>
        <v>559649</v>
      </c>
      <c r="C7" s="10">
        <f aca="true" t="shared" si="0" ref="C7:I7">C8+C16+C20</f>
        <v>428004</v>
      </c>
      <c r="D7" s="10">
        <f t="shared" si="0"/>
        <v>617270</v>
      </c>
      <c r="E7" s="10">
        <f t="shared" si="0"/>
        <v>780824</v>
      </c>
      <c r="F7" s="10">
        <f t="shared" si="0"/>
        <v>475937</v>
      </c>
      <c r="G7" s="10">
        <f t="shared" si="0"/>
        <v>786148</v>
      </c>
      <c r="H7" s="10">
        <f t="shared" si="0"/>
        <v>402478</v>
      </c>
      <c r="I7" s="10">
        <f t="shared" si="0"/>
        <v>285729</v>
      </c>
      <c r="J7" s="10">
        <f>+J8+J16+J20</f>
        <v>4336039</v>
      </c>
      <c r="L7" s="42"/>
    </row>
    <row r="8" spans="1:10" ht="15.75">
      <c r="A8" s="11" t="s">
        <v>22</v>
      </c>
      <c r="B8" s="12">
        <f>+B9+B12</f>
        <v>307809</v>
      </c>
      <c r="C8" s="12">
        <f>+C9+C12</f>
        <v>251223</v>
      </c>
      <c r="D8" s="12">
        <f aca="true" t="shared" si="1" ref="D8:I8">+D9+D12</f>
        <v>386120</v>
      </c>
      <c r="E8" s="12">
        <f t="shared" si="1"/>
        <v>455056</v>
      </c>
      <c r="F8" s="12">
        <f t="shared" si="1"/>
        <v>269371</v>
      </c>
      <c r="G8" s="12">
        <f t="shared" si="1"/>
        <v>451687</v>
      </c>
      <c r="H8" s="12">
        <f t="shared" si="1"/>
        <v>214316</v>
      </c>
      <c r="I8" s="12">
        <f t="shared" si="1"/>
        <v>171398</v>
      </c>
      <c r="J8" s="12">
        <f>SUM(B8:I8)</f>
        <v>2506980</v>
      </c>
    </row>
    <row r="9" spans="1:10" ht="15.75">
      <c r="A9" s="13" t="s">
        <v>23</v>
      </c>
      <c r="B9" s="14">
        <v>32982</v>
      </c>
      <c r="C9" s="14">
        <v>33316</v>
      </c>
      <c r="D9" s="14">
        <v>35629</v>
      </c>
      <c r="E9" s="14">
        <v>40111</v>
      </c>
      <c r="F9" s="14">
        <v>34273</v>
      </c>
      <c r="G9" s="14">
        <v>41186</v>
      </c>
      <c r="H9" s="14">
        <v>18532</v>
      </c>
      <c r="I9" s="14">
        <v>23355</v>
      </c>
      <c r="J9" s="12">
        <f aca="true" t="shared" si="2" ref="J9:J15">SUM(B9:I9)</f>
        <v>259384</v>
      </c>
    </row>
    <row r="10" spans="1:10" ht="15.75">
      <c r="A10" s="15" t="s">
        <v>24</v>
      </c>
      <c r="B10" s="14">
        <f>+B9-B11</f>
        <v>32982</v>
      </c>
      <c r="C10" s="14">
        <f aca="true" t="shared" si="3" ref="C10:I10">+C9-C11</f>
        <v>33316</v>
      </c>
      <c r="D10" s="14">
        <f t="shared" si="3"/>
        <v>35629</v>
      </c>
      <c r="E10" s="14">
        <f t="shared" si="3"/>
        <v>40111</v>
      </c>
      <c r="F10" s="14">
        <f t="shared" si="3"/>
        <v>34273</v>
      </c>
      <c r="G10" s="14">
        <f t="shared" si="3"/>
        <v>41186</v>
      </c>
      <c r="H10" s="14">
        <f t="shared" si="3"/>
        <v>18532</v>
      </c>
      <c r="I10" s="14">
        <f t="shared" si="3"/>
        <v>23355</v>
      </c>
      <c r="J10" s="12">
        <f t="shared" si="2"/>
        <v>259384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274827</v>
      </c>
      <c r="C12" s="14">
        <f aca="true" t="shared" si="4" ref="C12:I12">C13+C14+C15</f>
        <v>217907</v>
      </c>
      <c r="D12" s="14">
        <f t="shared" si="4"/>
        <v>350491</v>
      </c>
      <c r="E12" s="14">
        <f t="shared" si="4"/>
        <v>414945</v>
      </c>
      <c r="F12" s="14">
        <f t="shared" si="4"/>
        <v>235098</v>
      </c>
      <c r="G12" s="14">
        <f t="shared" si="4"/>
        <v>410501</v>
      </c>
      <c r="H12" s="14">
        <f t="shared" si="4"/>
        <v>195784</v>
      </c>
      <c r="I12" s="14">
        <f t="shared" si="4"/>
        <v>148043</v>
      </c>
      <c r="J12" s="12">
        <f t="shared" si="2"/>
        <v>2247596</v>
      </c>
    </row>
    <row r="13" spans="1:10" ht="15.75">
      <c r="A13" s="15" t="s">
        <v>27</v>
      </c>
      <c r="B13" s="14">
        <v>113037</v>
      </c>
      <c r="C13" s="14">
        <v>92551</v>
      </c>
      <c r="D13" s="14">
        <v>148701</v>
      </c>
      <c r="E13" s="14">
        <v>177002</v>
      </c>
      <c r="F13" s="14">
        <v>104354</v>
      </c>
      <c r="G13" s="14">
        <v>179987</v>
      </c>
      <c r="H13" s="14">
        <v>84316</v>
      </c>
      <c r="I13" s="14">
        <v>63579</v>
      </c>
      <c r="J13" s="12">
        <f t="shared" si="2"/>
        <v>963527</v>
      </c>
    </row>
    <row r="14" spans="1:10" ht="15.75">
      <c r="A14" s="15" t="s">
        <v>28</v>
      </c>
      <c r="B14" s="14">
        <v>120427</v>
      </c>
      <c r="C14" s="14">
        <v>91629</v>
      </c>
      <c r="D14" s="14">
        <v>154636</v>
      </c>
      <c r="E14" s="14">
        <v>177129</v>
      </c>
      <c r="F14" s="14">
        <v>97538</v>
      </c>
      <c r="G14" s="14">
        <v>176092</v>
      </c>
      <c r="H14" s="14">
        <v>83649</v>
      </c>
      <c r="I14" s="14">
        <v>66638</v>
      </c>
      <c r="J14" s="12">
        <f t="shared" si="2"/>
        <v>967738</v>
      </c>
    </row>
    <row r="15" spans="1:10" ht="15.75">
      <c r="A15" s="15" t="s">
        <v>29</v>
      </c>
      <c r="B15" s="14">
        <v>41363</v>
      </c>
      <c r="C15" s="14">
        <v>33727</v>
      </c>
      <c r="D15" s="14">
        <v>47154</v>
      </c>
      <c r="E15" s="14">
        <v>60814</v>
      </c>
      <c r="F15" s="14">
        <v>33206</v>
      </c>
      <c r="G15" s="14">
        <v>54422</v>
      </c>
      <c r="H15" s="14">
        <v>27819</v>
      </c>
      <c r="I15" s="14">
        <v>17826</v>
      </c>
      <c r="J15" s="12">
        <f t="shared" si="2"/>
        <v>316331</v>
      </c>
    </row>
    <row r="16" spans="1:10" ht="15.75">
      <c r="A16" s="17" t="s">
        <v>30</v>
      </c>
      <c r="B16" s="18">
        <f>B17+B18+B19</f>
        <v>189847</v>
      </c>
      <c r="C16" s="18">
        <f aca="true" t="shared" si="5" ref="C16:I16">C17+C18+C19</f>
        <v>125128</v>
      </c>
      <c r="D16" s="18">
        <f t="shared" si="5"/>
        <v>151997</v>
      </c>
      <c r="E16" s="18">
        <f t="shared" si="5"/>
        <v>220659</v>
      </c>
      <c r="F16" s="18">
        <f t="shared" si="5"/>
        <v>148093</v>
      </c>
      <c r="G16" s="18">
        <f t="shared" si="5"/>
        <v>252169</v>
      </c>
      <c r="H16" s="18">
        <f t="shared" si="5"/>
        <v>152102</v>
      </c>
      <c r="I16" s="18">
        <f t="shared" si="5"/>
        <v>94653</v>
      </c>
      <c r="J16" s="12">
        <f aca="true" t="shared" si="6" ref="J16:J22">SUM(B16:I16)</f>
        <v>1334648</v>
      </c>
    </row>
    <row r="17" spans="1:10" ht="18.75" customHeight="1">
      <c r="A17" s="13" t="s">
        <v>31</v>
      </c>
      <c r="B17" s="14">
        <v>88140</v>
      </c>
      <c r="C17" s="14">
        <v>62952</v>
      </c>
      <c r="D17" s="14">
        <v>75677</v>
      </c>
      <c r="E17" s="14">
        <v>109116</v>
      </c>
      <c r="F17" s="14">
        <v>75823</v>
      </c>
      <c r="G17" s="14">
        <v>126558</v>
      </c>
      <c r="H17" s="14">
        <v>74819</v>
      </c>
      <c r="I17" s="14">
        <v>46770</v>
      </c>
      <c r="J17" s="12">
        <f t="shared" si="6"/>
        <v>659855</v>
      </c>
    </row>
    <row r="18" spans="1:10" ht="18.75" customHeight="1">
      <c r="A18" s="13" t="s">
        <v>32</v>
      </c>
      <c r="B18" s="14">
        <v>77881</v>
      </c>
      <c r="C18" s="14">
        <v>46345</v>
      </c>
      <c r="D18" s="14">
        <v>57809</v>
      </c>
      <c r="E18" s="14">
        <v>82457</v>
      </c>
      <c r="F18" s="14">
        <v>55834</v>
      </c>
      <c r="G18" s="14">
        <v>97068</v>
      </c>
      <c r="H18" s="14">
        <v>60270</v>
      </c>
      <c r="I18" s="14">
        <v>38616</v>
      </c>
      <c r="J18" s="12">
        <f t="shared" si="6"/>
        <v>516280</v>
      </c>
    </row>
    <row r="19" spans="1:10" ht="18.75" customHeight="1">
      <c r="A19" s="13" t="s">
        <v>33</v>
      </c>
      <c r="B19" s="14">
        <v>23826</v>
      </c>
      <c r="C19" s="14">
        <v>15831</v>
      </c>
      <c r="D19" s="14">
        <v>18511</v>
      </c>
      <c r="E19" s="14">
        <v>29086</v>
      </c>
      <c r="F19" s="14">
        <v>16436</v>
      </c>
      <c r="G19" s="14">
        <v>28543</v>
      </c>
      <c r="H19" s="14">
        <v>17013</v>
      </c>
      <c r="I19" s="14">
        <v>9267</v>
      </c>
      <c r="J19" s="12">
        <f t="shared" si="6"/>
        <v>158513</v>
      </c>
    </row>
    <row r="20" spans="1:10" ht="18.75" customHeight="1">
      <c r="A20" s="17" t="s">
        <v>34</v>
      </c>
      <c r="B20" s="14">
        <f>B21+B22</f>
        <v>61993</v>
      </c>
      <c r="C20" s="14">
        <f aca="true" t="shared" si="7" ref="C20:I20">C21+C22</f>
        <v>51653</v>
      </c>
      <c r="D20" s="14">
        <f t="shared" si="7"/>
        <v>79153</v>
      </c>
      <c r="E20" s="14">
        <f t="shared" si="7"/>
        <v>105109</v>
      </c>
      <c r="F20" s="14">
        <f t="shared" si="7"/>
        <v>58473</v>
      </c>
      <c r="G20" s="14">
        <f t="shared" si="7"/>
        <v>82292</v>
      </c>
      <c r="H20" s="14">
        <f t="shared" si="7"/>
        <v>36060</v>
      </c>
      <c r="I20" s="14">
        <f t="shared" si="7"/>
        <v>19678</v>
      </c>
      <c r="J20" s="12">
        <f t="shared" si="6"/>
        <v>494411</v>
      </c>
    </row>
    <row r="21" spans="1:10" ht="18.75" customHeight="1">
      <c r="A21" s="13" t="s">
        <v>35</v>
      </c>
      <c r="B21" s="14">
        <v>35336</v>
      </c>
      <c r="C21" s="14">
        <v>29442</v>
      </c>
      <c r="D21" s="14">
        <v>45117</v>
      </c>
      <c r="E21" s="14">
        <v>59912</v>
      </c>
      <c r="F21" s="14">
        <v>33330</v>
      </c>
      <c r="G21" s="14">
        <v>46906</v>
      </c>
      <c r="H21" s="14">
        <v>20554</v>
      </c>
      <c r="I21" s="14">
        <v>11216</v>
      </c>
      <c r="J21" s="12">
        <f t="shared" si="6"/>
        <v>281813</v>
      </c>
    </row>
    <row r="22" spans="1:10" ht="18.75" customHeight="1">
      <c r="A22" s="13" t="s">
        <v>36</v>
      </c>
      <c r="B22" s="14">
        <v>26657</v>
      </c>
      <c r="C22" s="14">
        <v>22211</v>
      </c>
      <c r="D22" s="14">
        <v>34036</v>
      </c>
      <c r="E22" s="14">
        <v>45197</v>
      </c>
      <c r="F22" s="14">
        <v>25143</v>
      </c>
      <c r="G22" s="14">
        <v>35386</v>
      </c>
      <c r="H22" s="14">
        <v>15506</v>
      </c>
      <c r="I22" s="14">
        <v>8462</v>
      </c>
      <c r="J22" s="12">
        <f t="shared" si="6"/>
        <v>212598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75</v>
      </c>
      <c r="B28" s="23">
        <f>(((+B$8+B$16)*B$25)+(B$20*B$26))/B$7</f>
        <v>0.9515037187594367</v>
      </c>
      <c r="C28" s="23">
        <f aca="true" t="shared" si="8" ref="C28:I28">(((+C$8+C$16)*C$25)+(C$20*C$26))/C$7</f>
        <v>0.9488583277259091</v>
      </c>
      <c r="D28" s="23">
        <f t="shared" si="8"/>
        <v>0.972661202391174</v>
      </c>
      <c r="E28" s="23">
        <f t="shared" si="8"/>
        <v>0.9708024572759033</v>
      </c>
      <c r="F28" s="23">
        <f t="shared" si="8"/>
        <v>0.9678724505554307</v>
      </c>
      <c r="G28" s="23">
        <f t="shared" si="8"/>
        <v>0.9709205930689896</v>
      </c>
      <c r="H28" s="23">
        <f t="shared" si="8"/>
        <v>0.9099532998076912</v>
      </c>
      <c r="I28" s="23">
        <f t="shared" si="8"/>
        <v>0.9679640491514687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76</v>
      </c>
      <c r="B31" s="26">
        <f>B28*B30</f>
        <v>1.482918545686582</v>
      </c>
      <c r="C31" s="26">
        <f aca="true" t="shared" si="9" ref="C31:I31">C28*C30</f>
        <v>1.4541253872399555</v>
      </c>
      <c r="D31" s="26">
        <f t="shared" si="9"/>
        <v>1.5058740735420157</v>
      </c>
      <c r="E31" s="26">
        <f t="shared" si="9"/>
        <v>1.5022197223887328</v>
      </c>
      <c r="F31" s="26">
        <f t="shared" si="9"/>
        <v>1.457519123291423</v>
      </c>
      <c r="G31" s="26">
        <f t="shared" si="9"/>
        <v>1.5325010641000931</v>
      </c>
      <c r="H31" s="26">
        <f t="shared" si="9"/>
        <v>1.6459235286921519</v>
      </c>
      <c r="I31" s="26">
        <f t="shared" si="9"/>
        <v>1.8520056152415052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829913.88</v>
      </c>
      <c r="C37" s="29">
        <f aca="true" t="shared" si="11" ref="C37:I37">+C38+C39</f>
        <v>622371.48</v>
      </c>
      <c r="D37" s="29">
        <f t="shared" si="11"/>
        <v>929530.89</v>
      </c>
      <c r="E37" s="29">
        <f t="shared" si="11"/>
        <v>1172969.21</v>
      </c>
      <c r="F37" s="29">
        <f t="shared" si="11"/>
        <v>693687.28</v>
      </c>
      <c r="G37" s="29">
        <f t="shared" si="11"/>
        <v>1204772.65</v>
      </c>
      <c r="H37" s="29">
        <f t="shared" si="11"/>
        <v>662448.01</v>
      </c>
      <c r="I37" s="29">
        <f t="shared" si="11"/>
        <v>529171.71</v>
      </c>
      <c r="J37" s="29">
        <f t="shared" si="10"/>
        <v>6644865.11</v>
      </c>
      <c r="L37" s="43"/>
      <c r="M37" s="43"/>
    </row>
    <row r="38" spans="1:10" ht="15.75">
      <c r="A38" s="17" t="s">
        <v>77</v>
      </c>
      <c r="B38" s="30">
        <f>ROUND(+B7*B31,2)</f>
        <v>829913.88</v>
      </c>
      <c r="C38" s="30">
        <f aca="true" t="shared" si="12" ref="C38:I38">ROUND(+C7*C31,2)</f>
        <v>622371.48</v>
      </c>
      <c r="D38" s="30">
        <f t="shared" si="12"/>
        <v>929530.89</v>
      </c>
      <c r="E38" s="30">
        <f t="shared" si="12"/>
        <v>1172969.21</v>
      </c>
      <c r="F38" s="30">
        <f t="shared" si="12"/>
        <v>693687.28</v>
      </c>
      <c r="G38" s="30">
        <f t="shared" si="12"/>
        <v>1204772.65</v>
      </c>
      <c r="H38" s="30">
        <f t="shared" si="12"/>
        <v>662448.01</v>
      </c>
      <c r="I38" s="30">
        <f t="shared" si="12"/>
        <v>529171.71</v>
      </c>
      <c r="J38" s="30">
        <f>SUM(B38:I38)</f>
        <v>6644865.11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-109254.86</v>
      </c>
      <c r="C41" s="31">
        <f t="shared" si="13"/>
        <v>-113947.64</v>
      </c>
      <c r="D41" s="31">
        <f t="shared" si="13"/>
        <v>-114262.54</v>
      </c>
      <c r="E41" s="31">
        <f t="shared" si="13"/>
        <v>-137356.66</v>
      </c>
      <c r="F41" s="31">
        <f t="shared" si="13"/>
        <v>-107157.96</v>
      </c>
      <c r="G41" s="31">
        <f t="shared" si="13"/>
        <v>-150705.75</v>
      </c>
      <c r="H41" s="31">
        <f t="shared" si="13"/>
        <v>-73161.31</v>
      </c>
      <c r="I41" s="31">
        <f t="shared" si="13"/>
        <v>-75349.09</v>
      </c>
      <c r="J41" s="31">
        <f t="shared" si="13"/>
        <v>-881195.81</v>
      </c>
      <c r="L41" s="43"/>
    </row>
    <row r="42" spans="1:12" ht="15.75">
      <c r="A42" s="17" t="s">
        <v>45</v>
      </c>
      <c r="B42" s="32">
        <f>B43+B44</f>
        <v>-98946</v>
      </c>
      <c r="C42" s="32">
        <f aca="true" t="shared" si="14" ref="C42:I42">C43+C44</f>
        <v>-99948</v>
      </c>
      <c r="D42" s="32">
        <f t="shared" si="14"/>
        <v>-106887</v>
      </c>
      <c r="E42" s="32">
        <f t="shared" si="14"/>
        <v>-120333</v>
      </c>
      <c r="F42" s="32">
        <f t="shared" si="14"/>
        <v>-102819</v>
      </c>
      <c r="G42" s="32">
        <f t="shared" si="14"/>
        <v>-123558</v>
      </c>
      <c r="H42" s="32">
        <f t="shared" si="14"/>
        <v>-55596</v>
      </c>
      <c r="I42" s="32">
        <f t="shared" si="14"/>
        <v>-70065</v>
      </c>
      <c r="J42" s="31">
        <f t="shared" si="10"/>
        <v>-778152</v>
      </c>
      <c r="L42" s="43"/>
    </row>
    <row r="43" spans="1:12" ht="15.75">
      <c r="A43" s="13" t="s">
        <v>70</v>
      </c>
      <c r="B43" s="32">
        <f aca="true" t="shared" si="15" ref="B43:I43">ROUND(-B9*$D$3,2)</f>
        <v>-98946</v>
      </c>
      <c r="C43" s="32">
        <f t="shared" si="15"/>
        <v>-99948</v>
      </c>
      <c r="D43" s="32">
        <f t="shared" si="15"/>
        <v>-106887</v>
      </c>
      <c r="E43" s="32">
        <f t="shared" si="15"/>
        <v>-120333</v>
      </c>
      <c r="F43" s="32">
        <f t="shared" si="15"/>
        <v>-102819</v>
      </c>
      <c r="G43" s="32">
        <f t="shared" si="15"/>
        <v>-123558</v>
      </c>
      <c r="H43" s="32">
        <f t="shared" si="15"/>
        <v>-55596</v>
      </c>
      <c r="I43" s="32">
        <f t="shared" si="15"/>
        <v>-70065</v>
      </c>
      <c r="J43" s="31">
        <f t="shared" si="10"/>
        <v>-778152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-10308.86</v>
      </c>
      <c r="C45" s="32">
        <f t="shared" si="17"/>
        <v>-13999.64</v>
      </c>
      <c r="D45" s="32">
        <f t="shared" si="17"/>
        <v>-7375.54</v>
      </c>
      <c r="E45" s="32">
        <f t="shared" si="17"/>
        <v>-17023.66</v>
      </c>
      <c r="F45" s="32">
        <f t="shared" si="17"/>
        <v>-4338.96</v>
      </c>
      <c r="G45" s="32">
        <f t="shared" si="17"/>
        <v>-27147.75</v>
      </c>
      <c r="H45" s="32">
        <f t="shared" si="17"/>
        <v>-17565.31</v>
      </c>
      <c r="I45" s="32">
        <f t="shared" si="17"/>
        <v>-5284.09</v>
      </c>
      <c r="J45" s="32">
        <f t="shared" si="17"/>
        <v>-103043.81</v>
      </c>
      <c r="L45" s="63"/>
    </row>
    <row r="46" spans="1:10" ht="15.75">
      <c r="A46" s="13" t="s">
        <v>63</v>
      </c>
      <c r="B46" s="27">
        <v>-10308.86</v>
      </c>
      <c r="C46" s="27">
        <v>-13999.64</v>
      </c>
      <c r="D46" s="27">
        <v>-7375.54</v>
      </c>
      <c r="E46" s="27">
        <v>-17023.66</v>
      </c>
      <c r="F46" s="27">
        <v>-4338.96</v>
      </c>
      <c r="G46" s="27">
        <v>-27147.75</v>
      </c>
      <c r="H46" s="27">
        <v>-17565.31</v>
      </c>
      <c r="I46" s="27">
        <v>-5284.09</v>
      </c>
      <c r="J46" s="27">
        <f t="shared" si="10"/>
        <v>-103043.81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720659.02</v>
      </c>
      <c r="C53" s="35">
        <f t="shared" si="18"/>
        <v>508423.83999999997</v>
      </c>
      <c r="D53" s="35">
        <f t="shared" si="18"/>
        <v>815268.35</v>
      </c>
      <c r="E53" s="35">
        <f t="shared" si="18"/>
        <v>1035612.5499999999</v>
      </c>
      <c r="F53" s="35">
        <f t="shared" si="18"/>
        <v>586529.3200000001</v>
      </c>
      <c r="G53" s="35">
        <f t="shared" si="18"/>
        <v>1054066.9</v>
      </c>
      <c r="H53" s="35">
        <f t="shared" si="18"/>
        <v>589286.7</v>
      </c>
      <c r="I53" s="35">
        <f t="shared" si="18"/>
        <v>453822.62</v>
      </c>
      <c r="J53" s="35">
        <f>SUM(B53:I53)</f>
        <v>5763669.300000001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35">
        <f>SUM(J57:J71)</f>
        <v>5763669.290000001</v>
      </c>
      <c r="L56" s="43"/>
    </row>
    <row r="57" spans="1:10" ht="17.25" customHeight="1">
      <c r="A57" s="17" t="s">
        <v>49</v>
      </c>
      <c r="B57" s="51">
        <v>125916.7</v>
      </c>
      <c r="C57" s="51">
        <v>126104.35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35">
        <f>SUM(B57:I57)</f>
        <v>252021.05</v>
      </c>
    </row>
    <row r="58" spans="1:10" ht="17.25" customHeight="1">
      <c r="A58" s="17" t="s">
        <v>55</v>
      </c>
      <c r="B58" s="51">
        <v>391431.45</v>
      </c>
      <c r="C58" s="51">
        <v>287031.74</v>
      </c>
      <c r="D58" s="50">
        <v>0</v>
      </c>
      <c r="E58" s="51">
        <v>224485.2</v>
      </c>
      <c r="F58" s="50">
        <v>0</v>
      </c>
      <c r="G58" s="50">
        <v>0</v>
      </c>
      <c r="H58" s="50">
        <v>0</v>
      </c>
      <c r="I58" s="50">
        <v>0</v>
      </c>
      <c r="J58" s="35">
        <f aca="true" t="shared" si="19" ref="J58:J70">SUM(B58:I58)</f>
        <v>902948.3899999999</v>
      </c>
    </row>
    <row r="59" spans="1:10" ht="17.25" customHeight="1">
      <c r="A59" s="17" t="s">
        <v>56</v>
      </c>
      <c r="B59" s="50">
        <v>0</v>
      </c>
      <c r="C59" s="50">
        <v>0</v>
      </c>
      <c r="D59" s="32">
        <v>112182.48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32">
        <f t="shared" si="19"/>
        <v>112182.48</v>
      </c>
    </row>
    <row r="60" spans="1:10" ht="17.25" customHeight="1">
      <c r="A60" s="17" t="s">
        <v>57</v>
      </c>
      <c r="B60" s="50">
        <v>0</v>
      </c>
      <c r="C60" s="50">
        <v>0</v>
      </c>
      <c r="D60" s="51">
        <v>122061.4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35">
        <f t="shared" si="19"/>
        <v>122061.4</v>
      </c>
    </row>
    <row r="61" spans="1:10" ht="17.25" customHeight="1">
      <c r="A61" s="17" t="s">
        <v>58</v>
      </c>
      <c r="B61" s="50">
        <v>0</v>
      </c>
      <c r="C61" s="50">
        <v>0</v>
      </c>
      <c r="D61" s="51">
        <v>37914.12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32">
        <f t="shared" si="19"/>
        <v>37914.12</v>
      </c>
    </row>
    <row r="62" spans="1:10" ht="17.25" customHeight="1">
      <c r="A62" s="17" t="s">
        <v>59</v>
      </c>
      <c r="B62" s="50">
        <v>0</v>
      </c>
      <c r="C62" s="50">
        <v>0</v>
      </c>
      <c r="D62" s="51">
        <v>48450.11</v>
      </c>
      <c r="E62" s="50">
        <v>0</v>
      </c>
      <c r="F62" s="51">
        <v>71519.37</v>
      </c>
      <c r="G62" s="50">
        <v>0</v>
      </c>
      <c r="H62" s="50">
        <v>0</v>
      </c>
      <c r="I62" s="50">
        <v>0</v>
      </c>
      <c r="J62" s="35">
        <f t="shared" si="19"/>
        <v>119969.48</v>
      </c>
    </row>
    <row r="63" spans="1:10" ht="17.25" customHeight="1">
      <c r="A63" s="17" t="s">
        <v>60</v>
      </c>
      <c r="B63" s="50">
        <v>0</v>
      </c>
      <c r="C63" s="50">
        <v>0</v>
      </c>
      <c r="D63" s="50">
        <v>0</v>
      </c>
      <c r="E63" s="51">
        <v>143573.68</v>
      </c>
      <c r="F63" s="50">
        <v>0</v>
      </c>
      <c r="G63" s="50">
        <v>0</v>
      </c>
      <c r="H63" s="50">
        <v>0</v>
      </c>
      <c r="I63" s="50">
        <v>0</v>
      </c>
      <c r="J63" s="35">
        <f t="shared" si="19"/>
        <v>143573.68</v>
      </c>
    </row>
    <row r="64" spans="1:10" ht="17.25" customHeight="1">
      <c r="A64" s="17" t="s">
        <v>61</v>
      </c>
      <c r="B64" s="50">
        <v>0</v>
      </c>
      <c r="C64" s="50">
        <v>0</v>
      </c>
      <c r="D64" s="50">
        <v>0</v>
      </c>
      <c r="E64" s="51">
        <v>65102.87</v>
      </c>
      <c r="F64" s="50">
        <v>0</v>
      </c>
      <c r="G64" s="50">
        <v>0</v>
      </c>
      <c r="H64" s="50">
        <v>0</v>
      </c>
      <c r="I64" s="50">
        <v>0</v>
      </c>
      <c r="J64" s="35">
        <f t="shared" si="19"/>
        <v>65102.87</v>
      </c>
    </row>
    <row r="65" spans="1:10" ht="17.25" customHeight="1">
      <c r="A65" s="17" t="s">
        <v>62</v>
      </c>
      <c r="B65" s="50">
        <v>0</v>
      </c>
      <c r="C65" s="50">
        <v>0</v>
      </c>
      <c r="D65" s="50">
        <v>0</v>
      </c>
      <c r="E65" s="32">
        <v>17241.62</v>
      </c>
      <c r="F65" s="50">
        <v>0</v>
      </c>
      <c r="G65" s="50">
        <v>0</v>
      </c>
      <c r="H65" s="50">
        <v>0</v>
      </c>
      <c r="I65" s="50">
        <v>0</v>
      </c>
      <c r="J65" s="32">
        <f t="shared" si="19"/>
        <v>17241.62</v>
      </c>
    </row>
    <row r="66" spans="1:10" ht="17.25" customHeight="1">
      <c r="A66" s="17" t="s">
        <v>50</v>
      </c>
      <c r="B66" s="50">
        <v>0</v>
      </c>
      <c r="C66" s="50">
        <v>0</v>
      </c>
      <c r="D66" s="50">
        <v>0</v>
      </c>
      <c r="E66" s="50">
        <v>0</v>
      </c>
      <c r="F66" s="51">
        <v>244342.93</v>
      </c>
      <c r="G66" s="50">
        <v>0</v>
      </c>
      <c r="H66" s="50">
        <v>0</v>
      </c>
      <c r="I66" s="50">
        <v>0</v>
      </c>
      <c r="J66" s="35">
        <f t="shared" si="19"/>
        <v>244342.93</v>
      </c>
    </row>
    <row r="67" spans="1:10" ht="17.25" customHeight="1">
      <c r="A67" s="17" t="s">
        <v>51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32">
        <v>222153.52</v>
      </c>
      <c r="H67" s="51">
        <v>268147.35</v>
      </c>
      <c r="I67" s="50">
        <v>0</v>
      </c>
      <c r="J67" s="32">
        <f t="shared" si="19"/>
        <v>490300.87</v>
      </c>
    </row>
    <row r="68" spans="1:10" ht="17.25" customHeight="1">
      <c r="A68" s="17" t="s">
        <v>52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1">
        <v>314004.66</v>
      </c>
      <c r="H68" s="50">
        <v>0</v>
      </c>
      <c r="I68" s="50">
        <v>0</v>
      </c>
      <c r="J68" s="35">
        <f t="shared" si="19"/>
        <v>314004.66</v>
      </c>
    </row>
    <row r="69" spans="1:10" ht="17.25" customHeight="1">
      <c r="A69" s="17" t="s">
        <v>53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32">
        <v>128420.88</v>
      </c>
      <c r="J69" s="32">
        <f t="shared" si="19"/>
        <v>128420.88</v>
      </c>
    </row>
    <row r="70" spans="1:10" ht="17.25" customHeight="1">
      <c r="A70" s="17" t="s">
        <v>54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1">
        <v>133763.37</v>
      </c>
      <c r="J70" s="35">
        <f t="shared" si="19"/>
        <v>133763.37</v>
      </c>
    </row>
    <row r="71" spans="1:10" ht="17.25" customHeight="1">
      <c r="A71" s="41" t="s">
        <v>68</v>
      </c>
      <c r="B71" s="39">
        <v>203310.87</v>
      </c>
      <c r="C71" s="39">
        <v>95287.75</v>
      </c>
      <c r="D71" s="39">
        <v>494660.23</v>
      </c>
      <c r="E71" s="39">
        <v>585209.19</v>
      </c>
      <c r="F71" s="39">
        <v>270667.02</v>
      </c>
      <c r="G71" s="39">
        <v>517908.71</v>
      </c>
      <c r="H71" s="39">
        <v>321139.35</v>
      </c>
      <c r="I71" s="39">
        <v>191638.37</v>
      </c>
      <c r="J71" s="39">
        <f>SUM(B71:I71)</f>
        <v>2679821.49</v>
      </c>
    </row>
    <row r="72" spans="1:10" ht="17.25" customHeight="1">
      <c r="A72" s="44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5.75">
      <c r="A73" s="52"/>
      <c r="B73" s="53"/>
      <c r="C73" s="53"/>
      <c r="D73" s="53"/>
      <c r="E73" s="53"/>
      <c r="F73" s="53"/>
      <c r="G73" s="53"/>
      <c r="H73" s="53"/>
      <c r="I73" s="53"/>
      <c r="J73" s="54"/>
    </row>
    <row r="74" spans="1:10" ht="18">
      <c r="A74" s="2" t="s">
        <v>78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35"/>
    </row>
    <row r="75" spans="1:10" ht="15.75">
      <c r="A75" s="17" t="s">
        <v>79</v>
      </c>
      <c r="B75" s="55">
        <v>1.5748649766067937</v>
      </c>
      <c r="C75" s="55">
        <v>1.5313330333935062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35"/>
    </row>
    <row r="76" spans="1:10" ht="15.75">
      <c r="A76" s="17" t="s">
        <v>80</v>
      </c>
      <c r="B76" s="55">
        <v>1.4621757565902913</v>
      </c>
      <c r="C76" s="55">
        <v>1.4245210091494471</v>
      </c>
      <c r="D76" s="50"/>
      <c r="E76" s="55">
        <v>1.531217458317989</v>
      </c>
      <c r="F76" s="50">
        <v>0</v>
      </c>
      <c r="G76" s="50">
        <v>0</v>
      </c>
      <c r="H76" s="50">
        <v>0</v>
      </c>
      <c r="I76" s="50">
        <v>0</v>
      </c>
      <c r="J76" s="35"/>
    </row>
    <row r="77" spans="1:10" ht="15.75">
      <c r="A77" s="17" t="s">
        <v>81</v>
      </c>
      <c r="B77" s="50">
        <v>0</v>
      </c>
      <c r="C77" s="50">
        <v>0</v>
      </c>
      <c r="D77" s="56">
        <v>1.410015646668646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32"/>
    </row>
    <row r="78" spans="1:10" ht="15.75">
      <c r="A78" s="17" t="s">
        <v>82</v>
      </c>
      <c r="B78" s="50">
        <v>0</v>
      </c>
      <c r="C78" s="50">
        <v>0</v>
      </c>
      <c r="D78" s="57">
        <v>1.4842752923014193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35"/>
    </row>
    <row r="79" spans="1:10" ht="15.75">
      <c r="A79" s="17" t="s">
        <v>83</v>
      </c>
      <c r="B79" s="50">
        <v>0</v>
      </c>
      <c r="C79" s="50">
        <v>0</v>
      </c>
      <c r="D79" s="57">
        <v>1.7623690643291665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32"/>
    </row>
    <row r="80" spans="1:10" ht="15.75">
      <c r="A80" s="17" t="s">
        <v>84</v>
      </c>
      <c r="B80" s="50">
        <v>0</v>
      </c>
      <c r="C80" s="50">
        <v>0</v>
      </c>
      <c r="D80" s="57">
        <v>1.6855243793468424</v>
      </c>
      <c r="E80" s="50">
        <v>0</v>
      </c>
      <c r="F80" s="55">
        <v>1.5077774317153607</v>
      </c>
      <c r="G80" s="50">
        <v>0</v>
      </c>
      <c r="H80" s="50">
        <v>0</v>
      </c>
      <c r="I80" s="50">
        <v>0</v>
      </c>
      <c r="J80" s="35"/>
    </row>
    <row r="81" spans="1:10" ht="15.75">
      <c r="A81" s="17" t="s">
        <v>85</v>
      </c>
      <c r="B81" s="50">
        <v>0</v>
      </c>
      <c r="C81" s="50">
        <v>0</v>
      </c>
      <c r="D81" s="50">
        <v>0</v>
      </c>
      <c r="E81" s="55">
        <v>1.4800656785913966</v>
      </c>
      <c r="F81" s="50"/>
      <c r="G81" s="50">
        <v>0</v>
      </c>
      <c r="H81" s="50">
        <v>0</v>
      </c>
      <c r="I81" s="50">
        <v>0</v>
      </c>
      <c r="J81" s="35"/>
    </row>
    <row r="82" spans="1:10" ht="15.75">
      <c r="A82" s="17" t="s">
        <v>86</v>
      </c>
      <c r="B82" s="50">
        <v>0</v>
      </c>
      <c r="C82" s="50">
        <v>0</v>
      </c>
      <c r="D82" s="58">
        <v>0</v>
      </c>
      <c r="E82" s="55">
        <v>1.4788318368470275</v>
      </c>
      <c r="F82" s="50">
        <v>0</v>
      </c>
      <c r="G82" s="50">
        <v>0</v>
      </c>
      <c r="H82" s="50">
        <v>0</v>
      </c>
      <c r="I82" s="50">
        <v>0</v>
      </c>
      <c r="J82" s="35"/>
    </row>
    <row r="83" spans="1:10" ht="15.75">
      <c r="A83" s="17" t="s">
        <v>87</v>
      </c>
      <c r="B83" s="50">
        <v>0</v>
      </c>
      <c r="C83" s="50">
        <v>0</v>
      </c>
      <c r="D83" s="50">
        <v>0</v>
      </c>
      <c r="E83" s="59">
        <v>1.4642613444258885</v>
      </c>
      <c r="F83" s="50">
        <v>0</v>
      </c>
      <c r="G83" s="50">
        <v>0</v>
      </c>
      <c r="H83" s="50">
        <v>0</v>
      </c>
      <c r="I83" s="50">
        <v>0</v>
      </c>
      <c r="J83" s="32"/>
    </row>
    <row r="84" spans="1:10" ht="15.75">
      <c r="A84" s="17" t="s">
        <v>88</v>
      </c>
      <c r="B84" s="50">
        <v>0</v>
      </c>
      <c r="C84" s="50">
        <v>0</v>
      </c>
      <c r="D84" s="50">
        <v>0</v>
      </c>
      <c r="E84" s="50">
        <v>0</v>
      </c>
      <c r="F84" s="55">
        <v>1.4478404074488849</v>
      </c>
      <c r="G84" s="50">
        <v>0</v>
      </c>
      <c r="H84" s="50">
        <v>0</v>
      </c>
      <c r="I84" s="50">
        <v>0</v>
      </c>
      <c r="J84" s="35"/>
    </row>
    <row r="85" spans="1:10" ht="15.75">
      <c r="A85" s="17" t="s">
        <v>89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6">
        <v>1.47352273970668</v>
      </c>
      <c r="H85" s="55">
        <v>1.6459235287394591</v>
      </c>
      <c r="I85" s="50">
        <v>0</v>
      </c>
      <c r="J85" s="32"/>
    </row>
    <row r="86" spans="1:10" ht="15.75">
      <c r="A86" s="17" t="s">
        <v>90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7">
        <v>1.610924532067748</v>
      </c>
      <c r="H86" s="50">
        <v>0</v>
      </c>
      <c r="I86" s="50">
        <v>0</v>
      </c>
      <c r="J86" s="35"/>
    </row>
    <row r="87" spans="1:10" ht="15.75">
      <c r="A87" s="17" t="s">
        <v>91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6">
        <v>1.8110607253726434</v>
      </c>
      <c r="J87" s="32"/>
    </row>
    <row r="88" spans="1:10" ht="15.75">
      <c r="A88" s="41" t="s">
        <v>92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1">
        <v>1.8749771798793577</v>
      </c>
      <c r="J88" s="39"/>
    </row>
    <row r="89" ht="15.75">
      <c r="A89" s="62" t="s">
        <v>93</v>
      </c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2013-08-13T17:48:53Z</dcterms:modified>
  <cp:category/>
  <cp:version/>
  <cp:contentType/>
  <cp:contentStatus/>
</cp:coreProperties>
</file>