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020813" sheetId="1" r:id="rId1"/>
  </sheets>
  <definedNames>
    <definedName name="_xlnm.Print_Titles" localSheetId="0">'DETALHAMENTO PERMISSÃO 020813'!$1:$6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<sst xmlns="http://schemas.openxmlformats.org/spreadsheetml/2006/main" count="94" uniqueCount="94">
  <si>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</si>
  <si>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</si>
  <si>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</si>
  <si>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</si>
  <si>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</si>
  <si>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</si>
  <si>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</si>
  <si>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</si>
  <si>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</si>
  <si>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</si>
  <si>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</si>
  <si>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</si>
  <si>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</si>
  <si>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</si>
  <si>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</si>
  <si>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</si>
  <si>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</si>
  <si>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</si>
  <si>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</si>
  <si>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</si>
  <si>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</si>
  <si>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</si>
  <si>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</si>
  <si>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</si>
  <si>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</si>
  <si>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</si>
  <si>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</si>
  <si>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</si>
  <si>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</si>
  <si>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</si>
  <si>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</si>
  <si>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</si>
  <si>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</si>
  <si>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</si>
  <si>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</si>
  <si>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</si>
  <si>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</si>
  <si>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</si>
  <si>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</si>
  <si>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</si>
  <si>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</si>
  <si>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</si>
  <si>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</si>
  <si>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</si>
  <si>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</si>
  <si>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</si>
  <si>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</si>
  <si>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</si>
  <si>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</si>
  <si>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</si>
  <si>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</si>
  <si>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</si>
  <si>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</si>
  <si>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</si>
  <si>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</si>
  <si>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</si>
  <si>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</si>
  <si>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</si>
  <si>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</si>
  <si>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</si>
  <si>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</si>
  <si>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</si>
  <si>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</si>
  <si>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</si>
  <si>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</si>
  <si>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</si>
  <si>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</si>
  <si>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</si>
  <si>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</si>
  <si>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</si>
  <si>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</si>
  <si>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</si>
  <si>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</si>
  <si>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OPERAÇÃO 02/08/13 - VENCIMENTO 09/08/13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</si>
  <si>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</si>
  <si>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</si>
  <si>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</si>
  <si>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</si>
  <si>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</si>
  <si>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</si>
  <si>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</si>
  <si>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</si>
  <si>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</si>
  <si>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</si>
  <si>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</si>
  <si>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</si>
  <si>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</si>
  <si>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</si>
  <si>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</si>
  <si>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</si>
  <si>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</si>
  <si>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</si>
  <si>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</si>
  <si>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r>
      <t xml:space="preserve">10. Tarifa de Remuneração Líquida Por Passageiro </t>
    </r>
    <r>
      <rPr>
        <vertAlign val="superscript"/>
        <sz val="12"/>
        <color indexed="8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</si>
</sst>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_);_(* \(#,##0.0\);_(* &quot;-&quot;??_);_(@_)"/>
    <numFmt numFmtId="178" formatCode="_(* #,##0.000_);_(* \(#,##0.000\);_(* &quot;-&quot;??_);_(@_)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5" fontId="42" fillId="0" borderId="10" xfId="45" applyNumberFormat="1" applyFont="1" applyBorder="1" applyAlignment="1">
      <alignment vertical="center"/>
    </xf>
    <xf numFmtId="176" fontId="42" fillId="0" borderId="10" xfId="45" applyNumberFormat="1" applyFont="1" applyFill="1" applyBorder="1" applyAlignment="1">
      <alignment vertical="center"/>
    </xf>
    <xf numFmtId="176" fontId="42" fillId="0" borderId="10" xfId="45" applyNumberFormat="1" applyFont="1" applyBorder="1" applyAlignment="1">
      <alignment vertical="center"/>
    </xf>
    <xf numFmtId="175" fontId="42" fillId="0" borderId="10" xfId="45" applyNumberFormat="1" applyFont="1" applyFill="1" applyBorder="1" applyAlignment="1">
      <alignment vertical="center"/>
    </xf>
    <xf numFmtId="43" fontId="42" fillId="0" borderId="14" xfId="45" applyNumberFormat="1" applyFont="1" applyBorder="1" applyAlignment="1">
      <alignment vertical="center"/>
    </xf>
    <xf numFmtId="176" fontId="42" fillId="0" borderId="14" xfId="45" applyNumberFormat="1" applyFont="1" applyBorder="1" applyAlignment="1">
      <alignment vertical="center"/>
    </xf>
    <xf numFmtId="0" fontId="42" fillId="0" borderId="0" xfId="0" applyFont="1" applyFill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6" xfId="0" applyFont="1" applyFill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70" zoomScaleNormal="7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9" sqref="A39"/>
    </sheetView>
  </sheetViews>
  <sheetFormatPr defaultColWidth="9.00390625" defaultRowHeight="14.25"/>
  <cols>
    <col min="1" max="1" width="82.125" style="1" customWidth="1"/>
    <col min="2" max="9" width="16.25390625" style="1" customWidth="1"/>
    <col min="10" max="10" width="17.25390625" style="1" bestFit="1" customWidth="1"/>
    <col min="11" max="11" width="9.00390625" style="1" customWidth="1"/>
    <col min="12" max="12" width="12.75390625" style="1" bestFit="1" customWidth="1"/>
    <col min="13" max="13" width="11.125" style="1" bestFit="1" customWidth="1"/>
    <col min="14" max="16384" width="9.00390625" style="1" customWidth="1"/>
  </cols>
  <sheetData>
    <row r="1" spans="1:10" ht="2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>
      <c r="A2" s="45" t="s">
        <v>73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46" t="s">
        <v>18</v>
      </c>
      <c r="B4" s="46" t="s">
        <v>19</v>
      </c>
      <c r="C4" s="46"/>
      <c r="D4" s="46"/>
      <c r="E4" s="46"/>
      <c r="F4" s="46"/>
      <c r="G4" s="46"/>
      <c r="H4" s="46"/>
      <c r="I4" s="46"/>
      <c r="J4" s="47" t="s">
        <v>20</v>
      </c>
    </row>
    <row r="5" spans="1:10" ht="38.25">
      <c r="A5" s="4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6"/>
    </row>
    <row r="6" spans="1:10" ht="15.75">
      <c r="A6" s="4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46"/>
    </row>
    <row r="7" spans="1:12" ht="15.75">
      <c r="A7" s="9" t="s">
        <v>21</v>
      </c>
      <c r="B7" s="10">
        <f>B8+B16+B20</f>
        <v>510897</v>
      </c>
      <c r="C7" s="10">
        <f aca="true" t="shared" si="0" ref="C7:I7">C8+C16+C20</f>
        <v>389885</v>
      </c>
      <c r="D7" s="10">
        <f t="shared" si="0"/>
        <v>572574</v>
      </c>
      <c r="E7" s="10">
        <f t="shared" si="0"/>
        <v>731941</v>
      </c>
      <c r="F7" s="10">
        <f t="shared" si="0"/>
        <v>447745</v>
      </c>
      <c r="G7" s="10">
        <f t="shared" si="0"/>
        <v>729361</v>
      </c>
      <c r="H7" s="10">
        <f t="shared" si="0"/>
        <v>373181</v>
      </c>
      <c r="I7" s="10">
        <f t="shared" si="0"/>
        <v>270177</v>
      </c>
      <c r="J7" s="10">
        <f>+J8+J16+J20</f>
        <v>4025761</v>
      </c>
      <c r="L7" s="42"/>
    </row>
    <row r="8" spans="1:10" ht="15.75">
      <c r="A8" s="11" t="s">
        <v>22</v>
      </c>
      <c r="B8" s="12">
        <f>+B9+B12</f>
        <v>284273</v>
      </c>
      <c r="C8" s="12">
        <f>+C9+C12</f>
        <v>229826</v>
      </c>
      <c r="D8" s="12">
        <f aca="true" t="shared" si="1" ref="D8:I8">+D9+D12</f>
        <v>361875</v>
      </c>
      <c r="E8" s="12">
        <f t="shared" si="1"/>
        <v>428997</v>
      </c>
      <c r="F8" s="12">
        <f t="shared" si="1"/>
        <v>254460</v>
      </c>
      <c r="G8" s="12">
        <f t="shared" si="1"/>
        <v>423101</v>
      </c>
      <c r="H8" s="12">
        <f t="shared" si="1"/>
        <v>197743</v>
      </c>
      <c r="I8" s="12">
        <f t="shared" si="1"/>
        <v>162631</v>
      </c>
      <c r="J8" s="12">
        <f>SUM(B8:I8)</f>
        <v>2342906</v>
      </c>
    </row>
    <row r="9" spans="1:10" ht="15.75">
      <c r="A9" s="13" t="s">
        <v>23</v>
      </c>
      <c r="B9" s="14">
        <v>33051</v>
      </c>
      <c r="C9" s="14">
        <v>32723</v>
      </c>
      <c r="D9" s="14">
        <v>35677</v>
      </c>
      <c r="E9" s="14">
        <v>41588</v>
      </c>
      <c r="F9" s="14">
        <v>34978</v>
      </c>
      <c r="G9" s="14">
        <v>41529</v>
      </c>
      <c r="H9" s="14">
        <v>18267</v>
      </c>
      <c r="I9" s="14">
        <v>23803</v>
      </c>
      <c r="J9" s="12">
        <f aca="true" t="shared" si="2" ref="J9:J15">SUM(B9:I9)</f>
        <v>261616</v>
      </c>
    </row>
    <row r="10" spans="1:10" ht="15.75">
      <c r="A10" s="15" t="s">
        <v>24</v>
      </c>
      <c r="B10" s="14">
        <f>+B9-B11</f>
        <v>33051</v>
      </c>
      <c r="C10" s="14">
        <f aca="true" t="shared" si="3" ref="C10:I10">+C9-C11</f>
        <v>32723</v>
      </c>
      <c r="D10" s="14">
        <f t="shared" si="3"/>
        <v>35677</v>
      </c>
      <c r="E10" s="14">
        <f t="shared" si="3"/>
        <v>41588</v>
      </c>
      <c r="F10" s="14">
        <f t="shared" si="3"/>
        <v>34978</v>
      </c>
      <c r="G10" s="14">
        <f t="shared" si="3"/>
        <v>41529</v>
      </c>
      <c r="H10" s="14">
        <f t="shared" si="3"/>
        <v>18267</v>
      </c>
      <c r="I10" s="14">
        <f t="shared" si="3"/>
        <v>23803</v>
      </c>
      <c r="J10" s="12">
        <f t="shared" si="2"/>
        <v>261616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251222</v>
      </c>
      <c r="C12" s="14">
        <f aca="true" t="shared" si="4" ref="C12:I12">C13+C14+C15</f>
        <v>197103</v>
      </c>
      <c r="D12" s="14">
        <f t="shared" si="4"/>
        <v>326198</v>
      </c>
      <c r="E12" s="14">
        <f t="shared" si="4"/>
        <v>387409</v>
      </c>
      <c r="F12" s="14">
        <f t="shared" si="4"/>
        <v>219482</v>
      </c>
      <c r="G12" s="14">
        <f t="shared" si="4"/>
        <v>381572</v>
      </c>
      <c r="H12" s="14">
        <f t="shared" si="4"/>
        <v>179476</v>
      </c>
      <c r="I12" s="14">
        <f t="shared" si="4"/>
        <v>138828</v>
      </c>
      <c r="J12" s="12">
        <f t="shared" si="2"/>
        <v>2081290</v>
      </c>
    </row>
    <row r="13" spans="1:10" ht="15.75">
      <c r="A13" s="15" t="s">
        <v>27</v>
      </c>
      <c r="B13" s="14">
        <v>110524</v>
      </c>
      <c r="C13" s="14">
        <v>89973</v>
      </c>
      <c r="D13" s="14">
        <v>146330</v>
      </c>
      <c r="E13" s="14">
        <v>175778</v>
      </c>
      <c r="F13" s="14">
        <v>103167</v>
      </c>
      <c r="G13" s="14">
        <v>177900</v>
      </c>
      <c r="H13" s="14">
        <v>83592</v>
      </c>
      <c r="I13" s="14">
        <v>63385</v>
      </c>
      <c r="J13" s="12">
        <f t="shared" si="2"/>
        <v>950649</v>
      </c>
    </row>
    <row r="14" spans="1:10" ht="15.75">
      <c r="A14" s="15" t="s">
        <v>28</v>
      </c>
      <c r="B14" s="14">
        <v>114164</v>
      </c>
      <c r="C14" s="14">
        <v>85117</v>
      </c>
      <c r="D14" s="14">
        <v>148983</v>
      </c>
      <c r="E14" s="14">
        <v>171108</v>
      </c>
      <c r="F14" s="14">
        <v>94374</v>
      </c>
      <c r="G14" s="14">
        <v>167272</v>
      </c>
      <c r="H14" s="14">
        <v>78688</v>
      </c>
      <c r="I14" s="14">
        <v>64178</v>
      </c>
      <c r="J14" s="12">
        <f t="shared" si="2"/>
        <v>923884</v>
      </c>
    </row>
    <row r="15" spans="1:10" ht="15.75">
      <c r="A15" s="15" t="s">
        <v>29</v>
      </c>
      <c r="B15" s="14">
        <v>26534</v>
      </c>
      <c r="C15" s="14">
        <v>22013</v>
      </c>
      <c r="D15" s="14">
        <v>30885</v>
      </c>
      <c r="E15" s="14">
        <v>40523</v>
      </c>
      <c r="F15" s="14">
        <v>21941</v>
      </c>
      <c r="G15" s="14">
        <v>36400</v>
      </c>
      <c r="H15" s="14">
        <v>17196</v>
      </c>
      <c r="I15" s="14">
        <v>11265</v>
      </c>
      <c r="J15" s="12">
        <f t="shared" si="2"/>
        <v>206757</v>
      </c>
    </row>
    <row r="16" spans="1:10" ht="15.75">
      <c r="A16" s="17" t="s">
        <v>30</v>
      </c>
      <c r="B16" s="18">
        <f>B17+B18+B19</f>
        <v>171135</v>
      </c>
      <c r="C16" s="18">
        <f aca="true" t="shared" si="5" ref="C16:I16">C17+C18+C19</f>
        <v>113841</v>
      </c>
      <c r="D16" s="18">
        <f t="shared" si="5"/>
        <v>138219</v>
      </c>
      <c r="E16" s="18">
        <f t="shared" si="5"/>
        <v>206142</v>
      </c>
      <c r="F16" s="18">
        <f t="shared" si="5"/>
        <v>139527</v>
      </c>
      <c r="G16" s="18">
        <f t="shared" si="5"/>
        <v>232424</v>
      </c>
      <c r="H16" s="18">
        <f t="shared" si="5"/>
        <v>143319</v>
      </c>
      <c r="I16" s="18">
        <f t="shared" si="5"/>
        <v>89868</v>
      </c>
      <c r="J16" s="12">
        <f aca="true" t="shared" si="6" ref="J16:J22">SUM(B16:I16)</f>
        <v>1234475</v>
      </c>
    </row>
    <row r="17" spans="1:10" ht="18.75" customHeight="1">
      <c r="A17" s="13" t="s">
        <v>31</v>
      </c>
      <c r="B17" s="14">
        <v>83555</v>
      </c>
      <c r="C17" s="14">
        <v>60737</v>
      </c>
      <c r="D17" s="14">
        <v>72717</v>
      </c>
      <c r="E17" s="14">
        <v>108750</v>
      </c>
      <c r="F17" s="14">
        <v>74477</v>
      </c>
      <c r="G17" s="14">
        <v>123524</v>
      </c>
      <c r="H17" s="14">
        <v>74098</v>
      </c>
      <c r="I17" s="14">
        <v>46558</v>
      </c>
      <c r="J17" s="12">
        <f t="shared" si="6"/>
        <v>644416</v>
      </c>
    </row>
    <row r="18" spans="1:10" ht="18.75" customHeight="1">
      <c r="A18" s="13" t="s">
        <v>32</v>
      </c>
      <c r="B18" s="14">
        <v>71065</v>
      </c>
      <c r="C18" s="14">
        <v>41714</v>
      </c>
      <c r="D18" s="14">
        <v>52709</v>
      </c>
      <c r="E18" s="14">
        <v>76997</v>
      </c>
      <c r="F18" s="14">
        <v>53056</v>
      </c>
      <c r="G18" s="14">
        <v>88877</v>
      </c>
      <c r="H18" s="14">
        <v>57263</v>
      </c>
      <c r="I18" s="14">
        <v>36659</v>
      </c>
      <c r="J18" s="12">
        <f t="shared" si="6"/>
        <v>478340</v>
      </c>
    </row>
    <row r="19" spans="1:10" ht="18.75" customHeight="1">
      <c r="A19" s="13" t="s">
        <v>33</v>
      </c>
      <c r="B19" s="14">
        <v>16515</v>
      </c>
      <c r="C19" s="14">
        <v>11390</v>
      </c>
      <c r="D19" s="14">
        <v>12793</v>
      </c>
      <c r="E19" s="14">
        <v>20395</v>
      </c>
      <c r="F19" s="14">
        <v>11994</v>
      </c>
      <c r="G19" s="14">
        <v>20023</v>
      </c>
      <c r="H19" s="14">
        <v>11958</v>
      </c>
      <c r="I19" s="14">
        <v>6651</v>
      </c>
      <c r="J19" s="12">
        <f t="shared" si="6"/>
        <v>111719</v>
      </c>
    </row>
    <row r="20" spans="1:10" ht="18.75" customHeight="1">
      <c r="A20" s="17" t="s">
        <v>34</v>
      </c>
      <c r="B20" s="14">
        <f>B21+B22</f>
        <v>55489</v>
      </c>
      <c r="C20" s="14">
        <f aca="true" t="shared" si="7" ref="C20:I20">C21+C22</f>
        <v>46218</v>
      </c>
      <c r="D20" s="14">
        <f t="shared" si="7"/>
        <v>72480</v>
      </c>
      <c r="E20" s="14">
        <f t="shared" si="7"/>
        <v>96802</v>
      </c>
      <c r="F20" s="14">
        <f t="shared" si="7"/>
        <v>53758</v>
      </c>
      <c r="G20" s="14">
        <f t="shared" si="7"/>
        <v>73836</v>
      </c>
      <c r="H20" s="14">
        <f t="shared" si="7"/>
        <v>32119</v>
      </c>
      <c r="I20" s="14">
        <f t="shared" si="7"/>
        <v>17678</v>
      </c>
      <c r="J20" s="12">
        <f t="shared" si="6"/>
        <v>448380</v>
      </c>
    </row>
    <row r="21" spans="1:10" ht="18.75" customHeight="1">
      <c r="A21" s="13" t="s">
        <v>35</v>
      </c>
      <c r="B21" s="14">
        <v>31629</v>
      </c>
      <c r="C21" s="14">
        <v>26344</v>
      </c>
      <c r="D21" s="14">
        <v>41314</v>
      </c>
      <c r="E21" s="14">
        <v>55177</v>
      </c>
      <c r="F21" s="14">
        <v>30642</v>
      </c>
      <c r="G21" s="14">
        <v>42087</v>
      </c>
      <c r="H21" s="14">
        <v>18308</v>
      </c>
      <c r="I21" s="14">
        <v>10076</v>
      </c>
      <c r="J21" s="12">
        <f t="shared" si="6"/>
        <v>255577</v>
      </c>
    </row>
    <row r="22" spans="1:10" ht="18.75" customHeight="1">
      <c r="A22" s="13" t="s">
        <v>36</v>
      </c>
      <c r="B22" s="14">
        <v>23860</v>
      </c>
      <c r="C22" s="14">
        <v>19874</v>
      </c>
      <c r="D22" s="14">
        <v>31166</v>
      </c>
      <c r="E22" s="14">
        <v>41625</v>
      </c>
      <c r="F22" s="14">
        <v>23116</v>
      </c>
      <c r="G22" s="14">
        <v>31749</v>
      </c>
      <c r="H22" s="14">
        <v>13811</v>
      </c>
      <c r="I22" s="14">
        <v>7602</v>
      </c>
      <c r="J22" s="12">
        <f t="shared" si="6"/>
        <v>192803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89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90</v>
      </c>
      <c r="B28" s="22">
        <f>(((+B$8+B$16)*B$25)+(B$20*B$26))/B$7</f>
        <v>0.9518098307486637</v>
      </c>
      <c r="C28" s="22">
        <f aca="true" t="shared" si="8" ref="C28:I28">(((+C$8+C$16)*C$25)+(C$20*C$26))/C$7</f>
        <v>0.9493522112930736</v>
      </c>
      <c r="D28" s="22">
        <f t="shared" si="8"/>
        <v>0.9730118098272014</v>
      </c>
      <c r="E28" s="22">
        <f t="shared" si="8"/>
        <v>0.9713141444460687</v>
      </c>
      <c r="F28" s="22">
        <f t="shared" si="8"/>
        <v>0.968603296519224</v>
      </c>
      <c r="G28" s="22">
        <f t="shared" si="8"/>
        <v>0.9718772448759941</v>
      </c>
      <c r="H28" s="22">
        <f t="shared" si="8"/>
        <v>0.9109746624292232</v>
      </c>
      <c r="I28" s="22">
        <f t="shared" si="8"/>
        <v>0.9684051795674687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91</v>
      </c>
      <c r="B31" s="26">
        <f>B28*B30</f>
        <v>1.4833956212217922</v>
      </c>
      <c r="C31" s="26">
        <f aca="true" t="shared" si="9" ref="C31:I31">C28*C30</f>
        <v>1.4548822638066352</v>
      </c>
      <c r="D31" s="26">
        <f t="shared" si="9"/>
        <v>1.5064168839744732</v>
      </c>
      <c r="E31" s="26">
        <f t="shared" si="9"/>
        <v>1.5030115071158467</v>
      </c>
      <c r="F31" s="26">
        <f t="shared" si="9"/>
        <v>1.4586197042282996</v>
      </c>
      <c r="G31" s="26">
        <f t="shared" si="9"/>
        <v>1.5340110433122691</v>
      </c>
      <c r="H31" s="26">
        <f t="shared" si="9"/>
        <v>1.6477709694019789</v>
      </c>
      <c r="I31" s="26">
        <f t="shared" si="9"/>
        <v>1.8528496300664379</v>
      </c>
      <c r="J31" s="27"/>
    </row>
    <row r="32" spans="1:10" ht="12" customHeight="1">
      <c r="A32" s="2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757862.37</v>
      </c>
      <c r="C37" s="29">
        <f aca="true" t="shared" si="11" ref="C37:I37">+C38+C39</f>
        <v>567236.77</v>
      </c>
      <c r="D37" s="29">
        <f t="shared" si="11"/>
        <v>862535.14</v>
      </c>
      <c r="E37" s="29">
        <f t="shared" si="11"/>
        <v>1100115.75</v>
      </c>
      <c r="F37" s="29">
        <f t="shared" si="11"/>
        <v>653089.68</v>
      </c>
      <c r="G37" s="29">
        <f t="shared" si="11"/>
        <v>1118847.83</v>
      </c>
      <c r="H37" s="29">
        <f t="shared" si="11"/>
        <v>614916.82</v>
      </c>
      <c r="I37" s="29">
        <f t="shared" si="11"/>
        <v>500597.35</v>
      </c>
      <c r="J37" s="29">
        <f t="shared" si="10"/>
        <v>6175201.710000001</v>
      </c>
      <c r="L37" s="43"/>
      <c r="M37" s="43"/>
    </row>
    <row r="38" spans="1:10" ht="15.75">
      <c r="A38" s="17" t="s">
        <v>92</v>
      </c>
      <c r="B38" s="30">
        <f>ROUND(B31*B7,2)</f>
        <v>757862.37</v>
      </c>
      <c r="C38" s="30">
        <f aca="true" t="shared" si="12" ref="C38:I38">ROUND(C31*C7,2)</f>
        <v>567236.77</v>
      </c>
      <c r="D38" s="30">
        <f t="shared" si="12"/>
        <v>862535.14</v>
      </c>
      <c r="E38" s="30">
        <f t="shared" si="12"/>
        <v>1100115.75</v>
      </c>
      <c r="F38" s="30">
        <f t="shared" si="12"/>
        <v>653089.68</v>
      </c>
      <c r="G38" s="30">
        <f t="shared" si="12"/>
        <v>1118847.83</v>
      </c>
      <c r="H38" s="30">
        <f t="shared" si="12"/>
        <v>614916.82</v>
      </c>
      <c r="I38" s="30">
        <f t="shared" si="12"/>
        <v>500597.35</v>
      </c>
      <c r="J38" s="30">
        <f>SUM(B38:I38)</f>
        <v>6175201.710000001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72</v>
      </c>
      <c r="B41" s="31">
        <f aca="true" t="shared" si="13" ref="B41:J41">+B42+B45+B51</f>
        <v>-108437.72</v>
      </c>
      <c r="C41" s="31">
        <f t="shared" si="13"/>
        <v>-111173.58</v>
      </c>
      <c r="D41" s="31">
        <f t="shared" si="13"/>
        <v>-111943</v>
      </c>
      <c r="E41" s="31">
        <f t="shared" si="13"/>
        <v>-138514.39</v>
      </c>
      <c r="F41" s="31">
        <f t="shared" si="13"/>
        <v>-108561.43</v>
      </c>
      <c r="G41" s="31">
        <f t="shared" si="13"/>
        <v>-149196.49</v>
      </c>
      <c r="H41" s="31">
        <f t="shared" si="13"/>
        <v>-70619.59</v>
      </c>
      <c r="I41" s="31">
        <f t="shared" si="13"/>
        <v>-76257.4</v>
      </c>
      <c r="J41" s="31">
        <f t="shared" si="13"/>
        <v>-874703.6</v>
      </c>
      <c r="L41" s="43"/>
    </row>
    <row r="42" spans="1:12" ht="15.75">
      <c r="A42" s="17" t="s">
        <v>45</v>
      </c>
      <c r="B42" s="32">
        <f>B43+B44</f>
        <v>-99153</v>
      </c>
      <c r="C42" s="32">
        <f aca="true" t="shared" si="14" ref="C42:I42">C43+C44</f>
        <v>-98169</v>
      </c>
      <c r="D42" s="32">
        <f t="shared" si="14"/>
        <v>-107031</v>
      </c>
      <c r="E42" s="32">
        <f t="shared" si="14"/>
        <v>-124764</v>
      </c>
      <c r="F42" s="32">
        <f t="shared" si="14"/>
        <v>-104934</v>
      </c>
      <c r="G42" s="32">
        <f t="shared" si="14"/>
        <v>-124587</v>
      </c>
      <c r="H42" s="32">
        <f t="shared" si="14"/>
        <v>-54801</v>
      </c>
      <c r="I42" s="32">
        <f t="shared" si="14"/>
        <v>-71409</v>
      </c>
      <c r="J42" s="31">
        <f t="shared" si="10"/>
        <v>-784848</v>
      </c>
      <c r="L42" s="43"/>
    </row>
    <row r="43" spans="1:12" ht="15.75">
      <c r="A43" s="13" t="s">
        <v>70</v>
      </c>
      <c r="B43" s="32">
        <f aca="true" t="shared" si="15" ref="B43:I43">ROUND(-B9*$D$3,2)</f>
        <v>-99153</v>
      </c>
      <c r="C43" s="32">
        <f t="shared" si="15"/>
        <v>-98169</v>
      </c>
      <c r="D43" s="32">
        <f t="shared" si="15"/>
        <v>-107031</v>
      </c>
      <c r="E43" s="32">
        <f t="shared" si="15"/>
        <v>-124764</v>
      </c>
      <c r="F43" s="32">
        <f t="shared" si="15"/>
        <v>-104934</v>
      </c>
      <c r="G43" s="32">
        <f t="shared" si="15"/>
        <v>-124587</v>
      </c>
      <c r="H43" s="32">
        <f t="shared" si="15"/>
        <v>-54801</v>
      </c>
      <c r="I43" s="32">
        <f t="shared" si="15"/>
        <v>-71409</v>
      </c>
      <c r="J43" s="31">
        <f t="shared" si="10"/>
        <v>-784848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0" ht="15.75">
      <c r="A45" s="17" t="s">
        <v>46</v>
      </c>
      <c r="B45" s="32">
        <f aca="true" t="shared" si="17" ref="B45:J45">SUM(B46:B50)</f>
        <v>-9284.72</v>
      </c>
      <c r="C45" s="32">
        <f t="shared" si="17"/>
        <v>-13004.58</v>
      </c>
      <c r="D45" s="32">
        <f t="shared" si="17"/>
        <v>-4912</v>
      </c>
      <c r="E45" s="32">
        <f t="shared" si="17"/>
        <v>-13750.39</v>
      </c>
      <c r="F45" s="32">
        <f t="shared" si="17"/>
        <v>-3627.43</v>
      </c>
      <c r="G45" s="32">
        <f t="shared" si="17"/>
        <v>-24609.49</v>
      </c>
      <c r="H45" s="32">
        <f t="shared" si="17"/>
        <v>-15818.59</v>
      </c>
      <c r="I45" s="32">
        <f t="shared" si="17"/>
        <v>-4848.4</v>
      </c>
      <c r="J45" s="32">
        <f t="shared" si="17"/>
        <v>-89855.59999999999</v>
      </c>
    </row>
    <row r="46" spans="1:10" ht="15.75">
      <c r="A46" s="13" t="s">
        <v>63</v>
      </c>
      <c r="B46" s="27">
        <v>-9284.72</v>
      </c>
      <c r="C46" s="27">
        <v>-13004.58</v>
      </c>
      <c r="D46" s="27">
        <v>-5412</v>
      </c>
      <c r="E46" s="27">
        <v>-13750.39</v>
      </c>
      <c r="F46" s="27">
        <v>-3627.43</v>
      </c>
      <c r="G46" s="27">
        <v>-24609.49</v>
      </c>
      <c r="H46" s="27">
        <v>-15818.59</v>
      </c>
      <c r="I46" s="27">
        <v>-4848.4</v>
      </c>
      <c r="J46" s="27">
        <f t="shared" si="10"/>
        <v>-90355.59999999999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500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500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649424.65</v>
      </c>
      <c r="C53" s="35">
        <f t="shared" si="18"/>
        <v>456063.19</v>
      </c>
      <c r="D53" s="35">
        <f t="shared" si="18"/>
        <v>750592.14</v>
      </c>
      <c r="E53" s="35">
        <f t="shared" si="18"/>
        <v>961601.36</v>
      </c>
      <c r="F53" s="35">
        <f t="shared" si="18"/>
        <v>544528.25</v>
      </c>
      <c r="G53" s="35">
        <f t="shared" si="18"/>
        <v>969651.3400000001</v>
      </c>
      <c r="H53" s="35">
        <f t="shared" si="18"/>
        <v>544297.23</v>
      </c>
      <c r="I53" s="35">
        <f t="shared" si="18"/>
        <v>424339.94999999995</v>
      </c>
      <c r="J53" s="35">
        <f>SUM(B53:I53)</f>
        <v>5300498.11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51">
        <v>0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35">
        <f>SUM(J57:J71)</f>
        <v>5300498.129999999</v>
      </c>
      <c r="L56" s="43"/>
    </row>
    <row r="57" spans="1:10" ht="17.25" customHeight="1">
      <c r="A57" s="17" t="s">
        <v>49</v>
      </c>
      <c r="B57" s="59">
        <v>110098.74</v>
      </c>
      <c r="C57" s="59">
        <v>98149.8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35">
        <f>SUM(B57:I57)</f>
        <v>208248.54</v>
      </c>
    </row>
    <row r="58" spans="1:10" ht="17.25" customHeight="1">
      <c r="A58" s="17" t="s">
        <v>55</v>
      </c>
      <c r="B58" s="59">
        <v>308099.77</v>
      </c>
      <c r="C58" s="59">
        <v>221794.47</v>
      </c>
      <c r="D58" s="51">
        <v>0</v>
      </c>
      <c r="E58" s="59">
        <v>201122.05</v>
      </c>
      <c r="F58" s="51">
        <v>0</v>
      </c>
      <c r="G58" s="51">
        <v>0</v>
      </c>
      <c r="H58" s="51">
        <v>0</v>
      </c>
      <c r="I58" s="51">
        <v>0</v>
      </c>
      <c r="J58" s="35">
        <f aca="true" t="shared" si="19" ref="J58:J70">SUM(B58:I58)</f>
        <v>731016.29</v>
      </c>
    </row>
    <row r="59" spans="1:10" ht="17.25" customHeight="1">
      <c r="A59" s="17" t="s">
        <v>56</v>
      </c>
      <c r="B59" s="51">
        <v>0</v>
      </c>
      <c r="C59" s="51">
        <v>0</v>
      </c>
      <c r="D59" s="32">
        <v>114218.76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32">
        <f t="shared" si="19"/>
        <v>114218.76</v>
      </c>
    </row>
    <row r="60" spans="1:10" ht="17.25" customHeight="1">
      <c r="A60" s="17" t="s">
        <v>57</v>
      </c>
      <c r="B60" s="51">
        <v>0</v>
      </c>
      <c r="C60" s="51">
        <v>0</v>
      </c>
      <c r="D60" s="59">
        <v>147552.23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35">
        <f t="shared" si="19"/>
        <v>147552.23</v>
      </c>
    </row>
    <row r="61" spans="1:10" ht="17.25" customHeight="1">
      <c r="A61" s="17" t="s">
        <v>58</v>
      </c>
      <c r="B61" s="51">
        <v>0</v>
      </c>
      <c r="C61" s="51">
        <v>0</v>
      </c>
      <c r="D61" s="59">
        <v>44994.16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32">
        <f t="shared" si="19"/>
        <v>44994.16</v>
      </c>
    </row>
    <row r="62" spans="1:10" ht="17.25" customHeight="1">
      <c r="A62" s="17" t="s">
        <v>59</v>
      </c>
      <c r="B62" s="51">
        <v>0</v>
      </c>
      <c r="C62" s="51">
        <v>0</v>
      </c>
      <c r="D62" s="59">
        <v>41494.62</v>
      </c>
      <c r="E62" s="51">
        <v>0</v>
      </c>
      <c r="F62" s="59">
        <v>63491.17</v>
      </c>
      <c r="G62" s="51">
        <v>0</v>
      </c>
      <c r="H62" s="51">
        <v>0</v>
      </c>
      <c r="I62" s="51">
        <v>0</v>
      </c>
      <c r="J62" s="35">
        <f t="shared" si="19"/>
        <v>104985.79000000001</v>
      </c>
    </row>
    <row r="63" spans="1:10" ht="17.25" customHeight="1">
      <c r="A63" s="17" t="s">
        <v>60</v>
      </c>
      <c r="B63" s="51">
        <v>0</v>
      </c>
      <c r="C63" s="51">
        <v>0</v>
      </c>
      <c r="D63" s="51">
        <v>0</v>
      </c>
      <c r="E63" s="59">
        <v>144241.39</v>
      </c>
      <c r="F63" s="51">
        <v>0</v>
      </c>
      <c r="G63" s="51">
        <v>0</v>
      </c>
      <c r="H63" s="51">
        <v>0</v>
      </c>
      <c r="I63" s="51">
        <v>0</v>
      </c>
      <c r="J63" s="35">
        <f t="shared" si="19"/>
        <v>144241.39</v>
      </c>
    </row>
    <row r="64" spans="1:10" ht="17.25" customHeight="1">
      <c r="A64" s="17" t="s">
        <v>61</v>
      </c>
      <c r="B64" s="51">
        <v>0</v>
      </c>
      <c r="C64" s="51">
        <v>0</v>
      </c>
      <c r="D64" s="51">
        <v>0</v>
      </c>
      <c r="E64" s="59">
        <v>85673.52</v>
      </c>
      <c r="F64" s="51">
        <v>0</v>
      </c>
      <c r="G64" s="51">
        <v>0</v>
      </c>
      <c r="H64" s="51">
        <v>0</v>
      </c>
      <c r="I64" s="51">
        <v>0</v>
      </c>
      <c r="J64" s="35">
        <f t="shared" si="19"/>
        <v>85673.52</v>
      </c>
    </row>
    <row r="65" spans="1:10" ht="17.25" customHeight="1">
      <c r="A65" s="17" t="s">
        <v>62</v>
      </c>
      <c r="B65" s="51">
        <v>0</v>
      </c>
      <c r="C65" s="51">
        <v>0</v>
      </c>
      <c r="D65" s="51">
        <v>0</v>
      </c>
      <c r="E65" s="32">
        <v>13066.52</v>
      </c>
      <c r="F65" s="51">
        <v>0</v>
      </c>
      <c r="G65" s="51">
        <v>0</v>
      </c>
      <c r="H65" s="51">
        <v>0</v>
      </c>
      <c r="I65" s="51">
        <v>0</v>
      </c>
      <c r="J65" s="32">
        <f t="shared" si="19"/>
        <v>13066.52</v>
      </c>
    </row>
    <row r="66" spans="1:10" ht="17.25" customHeight="1">
      <c r="A66" s="17" t="s">
        <v>50</v>
      </c>
      <c r="B66" s="51">
        <v>0</v>
      </c>
      <c r="C66" s="51">
        <v>0</v>
      </c>
      <c r="D66" s="51">
        <v>0</v>
      </c>
      <c r="E66" s="51">
        <v>0</v>
      </c>
      <c r="F66" s="59">
        <v>244893.41</v>
      </c>
      <c r="G66" s="51">
        <v>0</v>
      </c>
      <c r="H66" s="51">
        <v>0</v>
      </c>
      <c r="I66" s="51">
        <v>0</v>
      </c>
      <c r="J66" s="35">
        <f t="shared" si="19"/>
        <v>244893.41</v>
      </c>
    </row>
    <row r="67" spans="1:10" ht="17.25" customHeight="1">
      <c r="A67" s="17" t="s">
        <v>51</v>
      </c>
      <c r="B67" s="51">
        <v>0</v>
      </c>
      <c r="C67" s="51">
        <v>0</v>
      </c>
      <c r="D67" s="51">
        <v>0</v>
      </c>
      <c r="E67" s="51">
        <v>0</v>
      </c>
      <c r="F67" s="51">
        <v>0</v>
      </c>
      <c r="G67" s="32">
        <v>217156.87</v>
      </c>
      <c r="H67" s="59">
        <v>228382.65</v>
      </c>
      <c r="I67" s="51">
        <v>0</v>
      </c>
      <c r="J67" s="32">
        <f t="shared" si="19"/>
        <v>445539.52</v>
      </c>
    </row>
    <row r="68" spans="1:10" ht="17.25" customHeight="1">
      <c r="A68" s="17" t="s">
        <v>52</v>
      </c>
      <c r="B68" s="51">
        <v>0</v>
      </c>
      <c r="C68" s="51">
        <v>0</v>
      </c>
      <c r="D68" s="51">
        <v>0</v>
      </c>
      <c r="E68" s="51">
        <v>0</v>
      </c>
      <c r="F68" s="51">
        <v>0</v>
      </c>
      <c r="G68" s="59">
        <v>230973.75</v>
      </c>
      <c r="H68" s="51">
        <v>0</v>
      </c>
      <c r="I68" s="51">
        <v>0</v>
      </c>
      <c r="J68" s="35">
        <f t="shared" si="19"/>
        <v>230973.75</v>
      </c>
    </row>
    <row r="69" spans="1:10" ht="17.25" customHeight="1">
      <c r="A69" s="17" t="s">
        <v>53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32">
        <v>-13603.45</v>
      </c>
      <c r="J69" s="32">
        <f t="shared" si="19"/>
        <v>-13603.45</v>
      </c>
    </row>
    <row r="70" spans="1:10" ht="17.25" customHeight="1">
      <c r="A70" s="17" t="s">
        <v>54</v>
      </c>
      <c r="B70" s="51">
        <v>0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9">
        <v>143066.69</v>
      </c>
      <c r="J70" s="35">
        <f t="shared" si="19"/>
        <v>143066.69</v>
      </c>
    </row>
    <row r="71" spans="1:10" ht="17.25" customHeight="1">
      <c r="A71" s="41" t="s">
        <v>68</v>
      </c>
      <c r="B71" s="39">
        <v>231226.14</v>
      </c>
      <c r="C71" s="39">
        <v>136118.92</v>
      </c>
      <c r="D71" s="39">
        <v>402332.38</v>
      </c>
      <c r="E71" s="39">
        <v>517497.87</v>
      </c>
      <c r="F71" s="39">
        <v>236143.67</v>
      </c>
      <c r="G71" s="39">
        <v>521520.72</v>
      </c>
      <c r="H71" s="39">
        <v>315914.58</v>
      </c>
      <c r="I71" s="39">
        <v>294876.73</v>
      </c>
      <c r="J71" s="39">
        <f>SUM(B71:I71)</f>
        <v>2655631.01</v>
      </c>
    </row>
    <row r="72" spans="1:10" ht="17.25" customHeight="1">
      <c r="A72" s="60"/>
      <c r="B72" s="61"/>
      <c r="C72" s="61"/>
      <c r="D72" s="61"/>
      <c r="E72" s="61"/>
      <c r="F72" s="61"/>
      <c r="G72" s="61"/>
      <c r="H72" s="61"/>
      <c r="I72" s="61"/>
      <c r="J72" s="61"/>
    </row>
    <row r="73" spans="1:10" ht="15.75">
      <c r="A73" s="48"/>
      <c r="B73" s="49"/>
      <c r="C73" s="49"/>
      <c r="D73" s="49"/>
      <c r="E73" s="49"/>
      <c r="F73" s="49"/>
      <c r="G73" s="49"/>
      <c r="H73" s="49"/>
      <c r="I73" s="49"/>
      <c r="J73" s="50"/>
    </row>
    <row r="74" spans="1:10" ht="18">
      <c r="A74" s="2" t="s">
        <v>93</v>
      </c>
      <c r="B74" s="51">
        <v>0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35"/>
    </row>
    <row r="75" spans="1:10" ht="15.75">
      <c r="A75" s="17" t="s">
        <v>74</v>
      </c>
      <c r="B75" s="52">
        <v>1.5734246269902643</v>
      </c>
      <c r="C75" s="52">
        <v>1.5374887817012324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35"/>
    </row>
    <row r="76" spans="1:10" ht="15.75">
      <c r="A76" s="17" t="s">
        <v>75</v>
      </c>
      <c r="B76" s="52">
        <v>1.4626461669114714</v>
      </c>
      <c r="C76" s="52">
        <v>1.4252624748142915</v>
      </c>
      <c r="D76" s="51"/>
      <c r="E76" s="52">
        <v>1.5333420326636185</v>
      </c>
      <c r="F76" s="51">
        <v>0</v>
      </c>
      <c r="G76" s="51">
        <v>0</v>
      </c>
      <c r="H76" s="51">
        <v>0</v>
      </c>
      <c r="I76" s="51">
        <v>0</v>
      </c>
      <c r="J76" s="35"/>
    </row>
    <row r="77" spans="1:10" ht="15.75">
      <c r="A77" s="17" t="s">
        <v>76</v>
      </c>
      <c r="B77" s="51">
        <v>0</v>
      </c>
      <c r="C77" s="51">
        <v>0</v>
      </c>
      <c r="D77" s="53">
        <v>1.4104577175325952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32"/>
    </row>
    <row r="78" spans="1:10" ht="15.75">
      <c r="A78" s="17" t="s">
        <v>77</v>
      </c>
      <c r="B78" s="51">
        <v>0</v>
      </c>
      <c r="C78" s="51">
        <v>0</v>
      </c>
      <c r="D78" s="54">
        <v>1.4841208400910777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35"/>
    </row>
    <row r="79" spans="1:10" ht="15.75">
      <c r="A79" s="17" t="s">
        <v>78</v>
      </c>
      <c r="B79" s="51">
        <v>0</v>
      </c>
      <c r="C79" s="51">
        <v>0</v>
      </c>
      <c r="D79" s="54">
        <v>1.7693235051589544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32"/>
    </row>
    <row r="80" spans="1:10" ht="15.75">
      <c r="A80" s="17" t="s">
        <v>79</v>
      </c>
      <c r="B80" s="51">
        <v>0</v>
      </c>
      <c r="C80" s="51">
        <v>0</v>
      </c>
      <c r="D80" s="54">
        <v>1.6940599570228245</v>
      </c>
      <c r="E80" s="51">
        <v>0</v>
      </c>
      <c r="F80" s="52">
        <v>1.5063802607934011</v>
      </c>
      <c r="G80" s="51">
        <v>0</v>
      </c>
      <c r="H80" s="51">
        <v>0</v>
      </c>
      <c r="I80" s="51">
        <v>0</v>
      </c>
      <c r="J80" s="35"/>
    </row>
    <row r="81" spans="1:10" ht="15.75">
      <c r="A81" s="17" t="s">
        <v>80</v>
      </c>
      <c r="B81" s="51">
        <v>0</v>
      </c>
      <c r="C81" s="51">
        <v>0</v>
      </c>
      <c r="D81" s="51"/>
      <c r="E81" s="52">
        <v>1.4809304746187926</v>
      </c>
      <c r="F81" s="51"/>
      <c r="G81" s="51">
        <v>0</v>
      </c>
      <c r="H81" s="51">
        <v>0</v>
      </c>
      <c r="I81" s="51">
        <v>0</v>
      </c>
      <c r="J81" s="35"/>
    </row>
    <row r="82" spans="1:10" ht="15.75">
      <c r="A82" s="17" t="s">
        <v>81</v>
      </c>
      <c r="B82" s="51">
        <v>0</v>
      </c>
      <c r="C82" s="51">
        <v>0</v>
      </c>
      <c r="D82" s="51">
        <v>0</v>
      </c>
      <c r="E82" s="52">
        <v>1.478553520792918</v>
      </c>
      <c r="F82" s="51">
        <v>0</v>
      </c>
      <c r="G82" s="51">
        <v>0</v>
      </c>
      <c r="H82" s="51">
        <v>0</v>
      </c>
      <c r="I82" s="51">
        <v>0</v>
      </c>
      <c r="J82" s="35"/>
    </row>
    <row r="83" spans="1:10" ht="15.75">
      <c r="A83" s="17" t="s">
        <v>82</v>
      </c>
      <c r="B83" s="51">
        <v>0</v>
      </c>
      <c r="C83" s="51">
        <v>0</v>
      </c>
      <c r="D83" s="51">
        <v>0</v>
      </c>
      <c r="E83" s="55">
        <v>1.4650331240680055</v>
      </c>
      <c r="F83" s="51">
        <v>0</v>
      </c>
      <c r="G83" s="51">
        <v>0</v>
      </c>
      <c r="H83" s="51">
        <v>0</v>
      </c>
      <c r="I83" s="51">
        <v>0</v>
      </c>
      <c r="J83" s="32"/>
    </row>
    <row r="84" spans="1:10" ht="15.75">
      <c r="A84" s="17" t="s">
        <v>83</v>
      </c>
      <c r="B84" s="51">
        <v>0</v>
      </c>
      <c r="C84" s="51">
        <v>0</v>
      </c>
      <c r="D84" s="51">
        <v>0</v>
      </c>
      <c r="E84" s="51">
        <v>0</v>
      </c>
      <c r="F84" s="52">
        <v>1.4489336712631073</v>
      </c>
      <c r="G84" s="51">
        <v>0</v>
      </c>
      <c r="H84" s="51">
        <v>0</v>
      </c>
      <c r="I84" s="51">
        <v>0</v>
      </c>
      <c r="J84" s="35"/>
    </row>
    <row r="85" spans="1:10" ht="15.75">
      <c r="A85" s="17" t="s">
        <v>84</v>
      </c>
      <c r="B85" s="51">
        <v>0</v>
      </c>
      <c r="C85" s="51">
        <v>0</v>
      </c>
      <c r="D85" s="51">
        <v>0</v>
      </c>
      <c r="E85" s="51">
        <v>0</v>
      </c>
      <c r="F85" s="51">
        <v>0</v>
      </c>
      <c r="G85" s="53">
        <v>1.4748970318749945</v>
      </c>
      <c r="H85" s="52">
        <v>1.647770969401979</v>
      </c>
      <c r="I85" s="51">
        <v>0</v>
      </c>
      <c r="J85" s="32"/>
    </row>
    <row r="86" spans="1:10" ht="15.75">
      <c r="A86" s="17" t="s">
        <v>85</v>
      </c>
      <c r="B86" s="51">
        <v>0</v>
      </c>
      <c r="C86" s="51">
        <v>0</v>
      </c>
      <c r="D86" s="51">
        <v>0</v>
      </c>
      <c r="E86" s="51">
        <v>0</v>
      </c>
      <c r="F86" s="51">
        <v>0</v>
      </c>
      <c r="G86" s="54">
        <v>1.6136465917875338</v>
      </c>
      <c r="H86" s="51">
        <v>0</v>
      </c>
      <c r="I86" s="51">
        <v>0</v>
      </c>
      <c r="J86" s="35"/>
    </row>
    <row r="87" spans="1:10" ht="15.75">
      <c r="A87" s="17" t="s">
        <v>86</v>
      </c>
      <c r="B87" s="51">
        <v>0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3">
        <v>1.811886090970734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7">
        <v>1.8757406858995946</v>
      </c>
      <c r="J88" s="39"/>
    </row>
    <row r="89" ht="15.75">
      <c r="A89" s="58" t="s">
        <v>88</v>
      </c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2013-08-08T19:24:25Z</dcterms:modified>
  <cp:category/>
  <cp:version/>
  <cp:contentType/>
  <cp:contentStatus/>
</cp:coreProperties>
</file>