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H64" i="8"/>
  <c r="G64"/>
  <c r="F64"/>
  <c r="E64"/>
  <c r="D64"/>
  <c r="C64"/>
  <c r="J77" l="1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J59"/>
  <c r="J65"/>
  <c r="J66"/>
  <c r="J67"/>
  <c r="J81"/>
  <c r="J86"/>
  <c r="B89"/>
  <c r="C89"/>
  <c r="D89"/>
  <c r="E89"/>
  <c r="F89"/>
  <c r="G89"/>
  <c r="H89"/>
  <c r="I89"/>
  <c r="J96"/>
  <c r="J97"/>
  <c r="J100"/>
  <c r="J101"/>
  <c r="J102"/>
  <c r="J103"/>
  <c r="J105"/>
  <c r="J106"/>
  <c r="J107"/>
  <c r="J108"/>
  <c r="J109"/>
  <c r="J110"/>
  <c r="J111"/>
  <c r="J112"/>
  <c r="J113"/>
  <c r="J114"/>
  <c r="J115"/>
  <c r="J116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H88" s="1"/>
  <c r="H87" s="1"/>
  <c r="F8"/>
  <c r="F7" s="1"/>
  <c r="F45" s="1"/>
  <c r="F44" s="1"/>
  <c r="D8"/>
  <c r="D7" s="1"/>
  <c r="D45" s="1"/>
  <c r="D44" s="1"/>
  <c r="B8"/>
  <c r="J89"/>
  <c r="C56"/>
  <c r="H56"/>
  <c r="D56"/>
  <c r="G56"/>
  <c r="J64"/>
  <c r="F56"/>
  <c r="E56"/>
  <c r="H43"/>
  <c r="F43"/>
  <c r="F88"/>
  <c r="F87" s="1"/>
  <c r="F104" s="1"/>
  <c r="J104" s="1"/>
  <c r="D43"/>
  <c r="D88"/>
  <c r="D87" s="1"/>
  <c r="D99" s="1"/>
  <c r="J99" s="1"/>
  <c r="J8"/>
  <c r="J7" s="1"/>
  <c r="B7"/>
  <c r="B45" s="1"/>
  <c r="J57"/>
  <c r="B56"/>
  <c r="J56" s="1"/>
  <c r="I88"/>
  <c r="I87" s="1"/>
  <c r="I43"/>
  <c r="G88"/>
  <c r="G87" s="1"/>
  <c r="G43"/>
  <c r="E48"/>
  <c r="J48" s="1"/>
  <c r="E45"/>
  <c r="C45"/>
  <c r="C44" s="1"/>
  <c r="C46"/>
  <c r="J46" s="1"/>
  <c r="J9"/>
  <c r="E44" l="1"/>
  <c r="C88"/>
  <c r="C87" s="1"/>
  <c r="C98" s="1"/>
  <c r="J98" s="1"/>
  <c r="J95" s="1"/>
  <c r="C43"/>
  <c r="J45"/>
  <c r="J44" s="1"/>
  <c r="B44"/>
  <c r="B43" l="1"/>
  <c r="J43" s="1"/>
  <c r="B88"/>
  <c r="E88"/>
  <c r="E87" s="1"/>
  <c r="E43"/>
  <c r="B87" l="1"/>
  <c r="J87" s="1"/>
  <c r="J88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<sst xmlns="http://schemas.openxmlformats.org/spreadsheetml/2006/main" count="121" uniqueCount="121">
  <si>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</si>
  <si>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</si>
  <si>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</si>
  <si>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</si>
  <si>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</si>
  <si>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</si>
  <si>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</si>
  <si>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</si>
  <si>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</si>
  <si>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</si>
  <si>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</si>
  <si>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</si>
  <si>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</si>
  <si>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</si>
  <si>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</si>
  <si>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</si>
  <si>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</si>
  <si>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</si>
  <si>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</si>
  <si>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</si>
  <si>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</si>
  <si>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</si>
  <si>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</si>
  <si>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</si>
  <si>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</si>
  <si>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</si>
  <si>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</si>
  <si>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</si>
  <si>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</si>
  <si>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</si>
  <si>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</si>
  <si>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</si>
  <si>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</si>
  <si>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</si>
  <si>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</si>
  <si>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</si>
  <si>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</si>
  <si>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</si>
  <si>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</si>
  <si>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</si>
  <si>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</si>
  <si>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</si>
  <si>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</si>
  <si>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</si>
  <si>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</si>
  <si>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</si>
  <si>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</si>
  <si>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</si>
  <si>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</si>
  <si>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</si>
  <si>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</si>
  <si>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</si>
  <si>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</si>
  <si>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</si>
  <si>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</si>
  <si>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</si>
  <si>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</si>
  <si>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</si>
  <si>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</si>
  <si>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</si>
  <si>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</si>
  <si>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</si>
  <si>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</si>
  <si>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</si>
  <si>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</si>
  <si>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</si>
  <si>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</si>
  <si>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</si>
  <si>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</si>
  <si>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</si>
  <si>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</si>
  <si>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</si>
  <si>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</si>
  <si>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</si>
  <si>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</si>
  <si>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</si>
  <si>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</si>
  <si>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</si>
  <si>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</si>
  <si>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</si>
  <si>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</si>
  <si>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</si>
  <si>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</si>
  <si>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</si>
  <si>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</si>
  <si>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</si>
  <si>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</si>
  <si>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</si>
  <si>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</si>
  <si>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</si>
  <si>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</si>
  <si>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</si>
  <si>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</si>
  <si>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</si>
  <si>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</si>
  <si>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</si>
  <si>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</si>
  <si>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</si>
  <si>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</si>
  <si>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</si>
  <si>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</si>
  <si>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</si>
  <si>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</si>
  <si>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</si>
  <si>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</si>
  <si>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</si>
  <si>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</si>
  <si>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</si>
  <si>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</si>
  <si>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</si>
  <si>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</si>
  <si>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</si>
  <si>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</si>
  <si>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</si>
  <si>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</si>
  <si>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</si>
  <si>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</si>
  <si>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>OPERAÇÃO 31/08/13 - VENCIMENTO 06/09/13</t>
  </si>
  <si>
    <t xml:space="preserve">6.3. Revisão de Remuneração pelo Transporte Coletivo </t>
  </si>
  <si>
    <t xml:space="preserve">6.4. Revisão de Remuneração pelo Serviço Atende </t>
  </si>
  <si>
    <t xml:space="preserve">6.2.19. Acordo Trabalhista OAK Tree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</si>
</sst>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topLeftCell="A69" zoomScaleNormal="100" zoomScaleSheetLayoutView="70" workbookViewId="0">
      <selection activeCell="A84" sqref="A84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348486</v>
      </c>
      <c r="C7" s="9">
        <f t="shared" si="0"/>
        <v>420452</v>
      </c>
      <c r="D7" s="9">
        <f t="shared" si="0"/>
        <v>414076</v>
      </c>
      <c r="E7" s="9">
        <f t="shared" si="0"/>
        <v>309303</v>
      </c>
      <c r="F7" s="9">
        <f t="shared" si="0"/>
        <v>262496</v>
      </c>
      <c r="G7" s="9">
        <f t="shared" si="0"/>
        <v>452037</v>
      </c>
      <c r="H7" s="9">
        <f t="shared" si="0"/>
        <v>674279</v>
      </c>
      <c r="I7" s="9">
        <f t="shared" si="0"/>
        <v>268849</v>
      </c>
      <c r="J7" s="9">
        <f t="shared" si="0"/>
        <v>3149978</v>
      </c>
    </row>
    <row r="8" spans="1:10" ht="17.25" customHeight="1">
      <c r="A8" s="10" t="s">
        <v>34</v>
      </c>
      <c r="B8" s="11">
        <f>B9+B12</f>
        <v>206561</v>
      </c>
      <c r="C8" s="11">
        <f t="shared" ref="C8:I8" si="1">C9+C12</f>
        <v>259292</v>
      </c>
      <c r="D8" s="11">
        <f t="shared" si="1"/>
        <v>246636</v>
      </c>
      <c r="E8" s="11">
        <f t="shared" si="1"/>
        <v>177416</v>
      </c>
      <c r="F8" s="11">
        <f t="shared" si="1"/>
        <v>157289</v>
      </c>
      <c r="G8" s="11">
        <f t="shared" si="1"/>
        <v>248187</v>
      </c>
      <c r="H8" s="11">
        <f t="shared" si="1"/>
        <v>359359</v>
      </c>
      <c r="I8" s="11">
        <f t="shared" si="1"/>
        <v>166379</v>
      </c>
      <c r="J8" s="11">
        <f t="shared" ref="J8:J23" si="2">SUM(B8:I8)</f>
        <v>1821119</v>
      </c>
    </row>
    <row r="9" spans="1:10" ht="17.25" customHeight="1">
      <c r="A9" s="15" t="s">
        <v>19</v>
      </c>
      <c r="B9" s="13">
        <f>+B10+B11</f>
        <v>36983</v>
      </c>
      <c r="C9" s="13">
        <f t="shared" ref="C9:I9" si="3">+C10+C11</f>
        <v>50659</v>
      </c>
      <c r="D9" s="13">
        <f t="shared" si="3"/>
        <v>45439</v>
      </c>
      <c r="E9" s="13">
        <f t="shared" si="3"/>
        <v>31762</v>
      </c>
      <c r="F9" s="13">
        <f t="shared" si="3"/>
        <v>29111</v>
      </c>
      <c r="G9" s="13">
        <f t="shared" si="3"/>
        <v>37631</v>
      </c>
      <c r="H9" s="13">
        <f t="shared" si="3"/>
        <v>41762</v>
      </c>
      <c r="I9" s="13">
        <f t="shared" si="3"/>
        <v>33920</v>
      </c>
      <c r="J9" s="11">
        <f t="shared" si="2"/>
        <v>307267</v>
      </c>
    </row>
    <row r="10" spans="1:10" ht="17.25" customHeight="1">
      <c r="A10" s="31" t="s">
        <v>20</v>
      </c>
      <c r="B10" s="13">
        <v>36983</v>
      </c>
      <c r="C10" s="13">
        <v>50659</v>
      </c>
      <c r="D10" s="13">
        <v>45439</v>
      </c>
      <c r="E10" s="13">
        <v>31762</v>
      </c>
      <c r="F10" s="13">
        <v>29111</v>
      </c>
      <c r="G10" s="13">
        <v>37631</v>
      </c>
      <c r="H10" s="13">
        <v>41762</v>
      </c>
      <c r="I10" s="13">
        <v>33920</v>
      </c>
      <c r="J10" s="11">
        <f>SUM(B10:I10)</f>
        <v>307267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169578</v>
      </c>
      <c r="C12" s="17">
        <f t="shared" si="4"/>
        <v>208633</v>
      </c>
      <c r="D12" s="17">
        <f t="shared" si="4"/>
        <v>201197</v>
      </c>
      <c r="E12" s="17">
        <f t="shared" si="4"/>
        <v>145654</v>
      </c>
      <c r="F12" s="17">
        <f t="shared" si="4"/>
        <v>128178</v>
      </c>
      <c r="G12" s="17">
        <f t="shared" si="4"/>
        <v>210556</v>
      </c>
      <c r="H12" s="17">
        <f t="shared" si="4"/>
        <v>317597</v>
      </c>
      <c r="I12" s="17">
        <f t="shared" si="4"/>
        <v>132459</v>
      </c>
      <c r="J12" s="11">
        <f t="shared" si="2"/>
        <v>1513852</v>
      </c>
    </row>
    <row r="13" spans="1:10" ht="17.25" customHeight="1">
      <c r="A13" s="14" t="s">
        <v>22</v>
      </c>
      <c r="B13" s="13">
        <v>78183</v>
      </c>
      <c r="C13" s="13">
        <v>104773</v>
      </c>
      <c r="D13" s="13">
        <v>102601</v>
      </c>
      <c r="E13" s="13">
        <v>75640</v>
      </c>
      <c r="F13" s="13">
        <v>64317</v>
      </c>
      <c r="G13" s="13">
        <v>101713</v>
      </c>
      <c r="H13" s="13">
        <v>147898</v>
      </c>
      <c r="I13" s="13">
        <v>60201</v>
      </c>
      <c r="J13" s="11">
        <f t="shared" si="2"/>
        <v>735326</v>
      </c>
    </row>
    <row r="14" spans="1:10" ht="17.25" customHeight="1">
      <c r="A14" s="14" t="s">
        <v>23</v>
      </c>
      <c r="B14" s="13">
        <v>73753</v>
      </c>
      <c r="C14" s="13">
        <v>81081</v>
      </c>
      <c r="D14" s="13">
        <v>79331</v>
      </c>
      <c r="E14" s="13">
        <v>55455</v>
      </c>
      <c r="F14" s="13">
        <v>51526</v>
      </c>
      <c r="G14" s="13">
        <v>88689</v>
      </c>
      <c r="H14" s="13">
        <v>145159</v>
      </c>
      <c r="I14" s="13">
        <v>59041</v>
      </c>
      <c r="J14" s="11">
        <f t="shared" si="2"/>
        <v>634035</v>
      </c>
    </row>
    <row r="15" spans="1:10" ht="17.25" customHeight="1">
      <c r="A15" s="14" t="s">
        <v>24</v>
      </c>
      <c r="B15" s="13">
        <v>17642</v>
      </c>
      <c r="C15" s="13">
        <v>22779</v>
      </c>
      <c r="D15" s="13">
        <v>19265</v>
      </c>
      <c r="E15" s="13">
        <v>14559</v>
      </c>
      <c r="F15" s="13">
        <v>12335</v>
      </c>
      <c r="G15" s="13">
        <v>20154</v>
      </c>
      <c r="H15" s="13">
        <v>24540</v>
      </c>
      <c r="I15" s="13">
        <v>13217</v>
      </c>
      <c r="J15" s="11">
        <f t="shared" si="2"/>
        <v>144491</v>
      </c>
    </row>
    <row r="16" spans="1:10" ht="17.25" customHeight="1">
      <c r="A16" s="16" t="s">
        <v>25</v>
      </c>
      <c r="B16" s="11">
        <f>+B17+B18+B19</f>
        <v>116543</v>
      </c>
      <c r="C16" s="11">
        <f t="shared" ref="C16:I16" si="5">+C17+C18+C19</f>
        <v>125526</v>
      </c>
      <c r="D16" s="11">
        <f t="shared" si="5"/>
        <v>126404</v>
      </c>
      <c r="E16" s="11">
        <f t="shared" si="5"/>
        <v>97512</v>
      </c>
      <c r="F16" s="11">
        <f t="shared" si="5"/>
        <v>82407</v>
      </c>
      <c r="G16" s="11">
        <f t="shared" si="5"/>
        <v>171003</v>
      </c>
      <c r="H16" s="11">
        <f t="shared" si="5"/>
        <v>281199</v>
      </c>
      <c r="I16" s="11">
        <f t="shared" si="5"/>
        <v>83885</v>
      </c>
      <c r="J16" s="11">
        <f t="shared" si="2"/>
        <v>1084479</v>
      </c>
    </row>
    <row r="17" spans="1:10" ht="17.25" customHeight="1">
      <c r="A17" s="12" t="s">
        <v>26</v>
      </c>
      <c r="B17" s="13">
        <v>60133</v>
      </c>
      <c r="C17" s="13">
        <v>72339</v>
      </c>
      <c r="D17" s="13">
        <v>72924</v>
      </c>
      <c r="E17" s="13">
        <v>56372</v>
      </c>
      <c r="F17" s="13">
        <v>46689</v>
      </c>
      <c r="G17" s="13">
        <v>92214</v>
      </c>
      <c r="H17" s="13">
        <v>141363</v>
      </c>
      <c r="I17" s="13">
        <v>44862</v>
      </c>
      <c r="J17" s="11">
        <f t="shared" si="2"/>
        <v>586896</v>
      </c>
    </row>
    <row r="18" spans="1:10" ht="17.25" customHeight="1">
      <c r="A18" s="12" t="s">
        <v>27</v>
      </c>
      <c r="B18" s="13">
        <v>45984</v>
      </c>
      <c r="C18" s="13">
        <v>41970</v>
      </c>
      <c r="D18" s="13">
        <v>43684</v>
      </c>
      <c r="E18" s="13">
        <v>33029</v>
      </c>
      <c r="F18" s="13">
        <v>29418</v>
      </c>
      <c r="G18" s="13">
        <v>65066</v>
      </c>
      <c r="H18" s="13">
        <v>120798</v>
      </c>
      <c r="I18" s="13">
        <v>32669</v>
      </c>
      <c r="J18" s="11">
        <f t="shared" si="2"/>
        <v>412618</v>
      </c>
    </row>
    <row r="19" spans="1:10" ht="17.25" customHeight="1">
      <c r="A19" s="12" t="s">
        <v>28</v>
      </c>
      <c r="B19" s="13">
        <v>10426</v>
      </c>
      <c r="C19" s="13">
        <v>11217</v>
      </c>
      <c r="D19" s="13">
        <v>9796</v>
      </c>
      <c r="E19" s="13">
        <v>8111</v>
      </c>
      <c r="F19" s="13">
        <v>6300</v>
      </c>
      <c r="G19" s="13">
        <v>13723</v>
      </c>
      <c r="H19" s="13">
        <v>19038</v>
      </c>
      <c r="I19" s="13">
        <v>6354</v>
      </c>
      <c r="J19" s="11">
        <f t="shared" si="2"/>
        <v>84965</v>
      </c>
    </row>
    <row r="20" spans="1:10" ht="17.25" customHeight="1">
      <c r="A20" s="16" t="s">
        <v>29</v>
      </c>
      <c r="B20" s="13">
        <v>25382</v>
      </c>
      <c r="C20" s="13">
        <v>35634</v>
      </c>
      <c r="D20" s="13">
        <v>41036</v>
      </c>
      <c r="E20" s="13">
        <v>34375</v>
      </c>
      <c r="F20" s="13">
        <v>22800</v>
      </c>
      <c r="G20" s="13">
        <v>32847</v>
      </c>
      <c r="H20" s="13">
        <v>33721</v>
      </c>
      <c r="I20" s="13">
        <v>15612</v>
      </c>
      <c r="J20" s="11">
        <f t="shared" si="2"/>
        <v>241407</v>
      </c>
    </row>
    <row r="21" spans="1:10" ht="17.25" customHeight="1">
      <c r="A21" s="12" t="s">
        <v>30</v>
      </c>
      <c r="B21" s="13">
        <f>ROUND(B$20*0.57,0)</f>
        <v>14468</v>
      </c>
      <c r="C21" s="13">
        <f>ROUND(C$20*0.57,0)</f>
        <v>20311</v>
      </c>
      <c r="D21" s="13">
        <f t="shared" ref="D21:I21" si="6">ROUND(D$20*0.57,0)</f>
        <v>23391</v>
      </c>
      <c r="E21" s="13">
        <f t="shared" si="6"/>
        <v>19594</v>
      </c>
      <c r="F21" s="13">
        <f t="shared" si="6"/>
        <v>12996</v>
      </c>
      <c r="G21" s="13">
        <f t="shared" si="6"/>
        <v>18723</v>
      </c>
      <c r="H21" s="13">
        <f t="shared" si="6"/>
        <v>19221</v>
      </c>
      <c r="I21" s="13">
        <f t="shared" si="6"/>
        <v>8899</v>
      </c>
      <c r="J21" s="11">
        <f t="shared" si="2"/>
        <v>137603</v>
      </c>
    </row>
    <row r="22" spans="1:10" ht="17.25" customHeight="1">
      <c r="A22" s="12" t="s">
        <v>31</v>
      </c>
      <c r="B22" s="13">
        <f>ROUND(B$20*0.43,0)</f>
        <v>10914</v>
      </c>
      <c r="C22" s="13">
        <f t="shared" ref="C22:I22" si="7">ROUND(C$20*0.43,0)</f>
        <v>15323</v>
      </c>
      <c r="D22" s="13">
        <f t="shared" si="7"/>
        <v>17645</v>
      </c>
      <c r="E22" s="13">
        <f t="shared" si="7"/>
        <v>14781</v>
      </c>
      <c r="F22" s="13">
        <f t="shared" si="7"/>
        <v>9804</v>
      </c>
      <c r="G22" s="13">
        <f t="shared" si="7"/>
        <v>14124</v>
      </c>
      <c r="H22" s="13">
        <f t="shared" si="7"/>
        <v>14500</v>
      </c>
      <c r="I22" s="13">
        <f t="shared" si="7"/>
        <v>6713</v>
      </c>
      <c r="J22" s="11">
        <f t="shared" si="2"/>
        <v>103804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2973</v>
      </c>
      <c r="J23" s="11">
        <f t="shared" si="2"/>
        <v>2973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2.7283779999999997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7.0928000000000005E-2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19412.2</v>
      </c>
      <c r="J31" s="24">
        <f t="shared" ref="J31:J67" si="9">SUM(B31:I31)</f>
        <v>19412.2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806388.01</v>
      </c>
      <c r="C43" s="23">
        <f t="shared" ref="C43:I43" si="10">+C44+C52</f>
        <v>1109598.2899999998</v>
      </c>
      <c r="D43" s="23">
        <f t="shared" si="10"/>
        <v>1149777.3700000001</v>
      </c>
      <c r="E43" s="23">
        <f t="shared" si="10"/>
        <v>862861.19</v>
      </c>
      <c r="F43" s="23">
        <f t="shared" si="10"/>
        <v>632909.92000000004</v>
      </c>
      <c r="G43" s="23">
        <f t="shared" si="10"/>
        <v>1106335.06</v>
      </c>
      <c r="H43" s="23">
        <f t="shared" si="10"/>
        <v>1421854.2</v>
      </c>
      <c r="I43" s="23">
        <f t="shared" si="10"/>
        <v>643206.53999999992</v>
      </c>
      <c r="J43" s="23">
        <f t="shared" si="9"/>
        <v>7732930.5800000001</v>
      </c>
    </row>
    <row r="44" spans="1:10" ht="17.25" customHeight="1">
      <c r="A44" s="16" t="s">
        <v>52</v>
      </c>
      <c r="B44" s="24">
        <f>SUM(B45:B51)</f>
        <v>791376.86</v>
      </c>
      <c r="C44" s="24">
        <f t="shared" ref="C44:J44" si="11">SUM(C45:C51)</f>
        <v>1089031.3499999999</v>
      </c>
      <c r="D44" s="24">
        <f t="shared" si="11"/>
        <v>1129392.29</v>
      </c>
      <c r="E44" s="24">
        <f t="shared" si="11"/>
        <v>843895.5</v>
      </c>
      <c r="F44" s="24">
        <f t="shared" si="11"/>
        <v>613636.9</v>
      </c>
      <c r="G44" s="24">
        <f t="shared" si="11"/>
        <v>1088324.28</v>
      </c>
      <c r="H44" s="24">
        <f t="shared" si="11"/>
        <v>1396499.24</v>
      </c>
      <c r="I44" s="24">
        <f t="shared" si="11"/>
        <v>628032.56999999995</v>
      </c>
      <c r="J44" s="24">
        <f t="shared" si="11"/>
        <v>7580188.9900000012</v>
      </c>
    </row>
    <row r="45" spans="1:10" ht="17.25" customHeight="1">
      <c r="A45" s="37" t="s">
        <v>53</v>
      </c>
      <c r="B45" s="24">
        <f t="shared" ref="B45:I45" si="12">ROUND(B26*B7,2)</f>
        <v>791376.86</v>
      </c>
      <c r="C45" s="24">
        <f t="shared" si="12"/>
        <v>1086616.1499999999</v>
      </c>
      <c r="D45" s="24">
        <f t="shared" si="12"/>
        <v>1129392.29</v>
      </c>
      <c r="E45" s="24">
        <f t="shared" si="12"/>
        <v>828622.74</v>
      </c>
      <c r="F45" s="24">
        <f t="shared" si="12"/>
        <v>613636.9</v>
      </c>
      <c r="G45" s="24">
        <f t="shared" si="12"/>
        <v>1088324.28</v>
      </c>
      <c r="H45" s="24">
        <f t="shared" si="12"/>
        <v>1396499.24</v>
      </c>
      <c r="I45" s="24">
        <f t="shared" si="12"/>
        <v>608620.37</v>
      </c>
      <c r="J45" s="24">
        <f t="shared" si="9"/>
        <v>7543088.830000001</v>
      </c>
    </row>
    <row r="46" spans="1:10" ht="17.25" customHeight="1">
      <c r="A46" s="37" t="s">
        <v>54</v>
      </c>
      <c r="B46" s="20">
        <v>0</v>
      </c>
      <c r="C46" s="24">
        <f>ROUND(C27*C7,2)</f>
        <v>2415.1999999999998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2415.1999999999998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21938.240000000002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21938.240000000002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-6665.48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-6665.48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19412.2</v>
      </c>
      <c r="J49" s="24">
        <f>SUM(B49:I49)</f>
        <v>19412.2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>+B57+B64+B84+B85</f>
        <v>-110949</v>
      </c>
      <c r="C56" s="38">
        <f>+C57+C64+C84+C85</f>
        <v>-152196.22</v>
      </c>
      <c r="D56" s="38">
        <f>+D57+D64+D84+D85</f>
        <v>-137415.41</v>
      </c>
      <c r="E56" s="38">
        <f>+E57+E64+E84+E85</f>
        <v>-807931.94</v>
      </c>
      <c r="F56" s="38">
        <f>+F57+F64+F84+F85</f>
        <v>-88833.66</v>
      </c>
      <c r="G56" s="38">
        <f>+G57+G64+G84+G85</f>
        <v>-113273.5</v>
      </c>
      <c r="H56" s="38">
        <f>+H57+H64+H84+H85</f>
        <v>-125316.91</v>
      </c>
      <c r="I56" s="38">
        <f>+I57+I64+I84+I85</f>
        <v>-101760</v>
      </c>
      <c r="J56" s="38">
        <f t="shared" si="9"/>
        <v>-1637676.6399999997</v>
      </c>
    </row>
    <row r="57" spans="1:10" ht="18.75" customHeight="1">
      <c r="A57" s="16" t="s">
        <v>102</v>
      </c>
      <c r="B57" s="38">
        <f t="shared" ref="B57:I57" si="13">B58+B59+B60+B61+B62+B63</f>
        <v>-110949</v>
      </c>
      <c r="C57" s="38">
        <f t="shared" si="13"/>
        <v>-151977</v>
      </c>
      <c r="D57" s="38">
        <f t="shared" si="13"/>
        <v>-136317</v>
      </c>
      <c r="E57" s="38">
        <f t="shared" si="13"/>
        <v>-95286</v>
      </c>
      <c r="F57" s="38">
        <f t="shared" si="13"/>
        <v>-87333</v>
      </c>
      <c r="G57" s="38">
        <f t="shared" si="13"/>
        <v>-112893</v>
      </c>
      <c r="H57" s="38">
        <f t="shared" si="13"/>
        <v>-125286</v>
      </c>
      <c r="I57" s="38">
        <f t="shared" si="13"/>
        <v>-101760</v>
      </c>
      <c r="J57" s="38">
        <f t="shared" si="9"/>
        <v>-921801</v>
      </c>
    </row>
    <row r="58" spans="1:10" ht="18.75" customHeight="1">
      <c r="A58" s="12" t="s">
        <v>103</v>
      </c>
      <c r="B58" s="38">
        <f>-ROUND(B9*$D$3,2)</f>
        <v>-110949</v>
      </c>
      <c r="C58" s="38">
        <f t="shared" ref="C58:I58" si="14">-ROUND(C9*$D$3,2)</f>
        <v>-151977</v>
      </c>
      <c r="D58" s="38">
        <f t="shared" si="14"/>
        <v>-136317</v>
      </c>
      <c r="E58" s="38">
        <f t="shared" si="14"/>
        <v>-95286</v>
      </c>
      <c r="F58" s="38">
        <f t="shared" si="14"/>
        <v>-87333</v>
      </c>
      <c r="G58" s="38">
        <f t="shared" si="14"/>
        <v>-112893</v>
      </c>
      <c r="H58" s="38">
        <f t="shared" si="14"/>
        <v>-125286</v>
      </c>
      <c r="I58" s="38">
        <f t="shared" si="14"/>
        <v>-101760</v>
      </c>
      <c r="J58" s="38">
        <f t="shared" si="9"/>
        <v>-921801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 t="shared" ref="C64:I64" si="15">SUM(C65:C83)</f>
        <v>-219.22</v>
      </c>
      <c r="D64" s="52">
        <f t="shared" si="15"/>
        <v>-1098.4100000000001</v>
      </c>
      <c r="E64" s="52">
        <f t="shared" si="15"/>
        <v>-712645.94</v>
      </c>
      <c r="F64" s="52">
        <f t="shared" si="15"/>
        <v>-1500.66</v>
      </c>
      <c r="G64" s="52">
        <f t="shared" si="15"/>
        <v>-380.5</v>
      </c>
      <c r="H64" s="52">
        <f t="shared" si="15"/>
        <v>-30.91</v>
      </c>
      <c r="I64" s="20">
        <v>0</v>
      </c>
      <c r="J64" s="38">
        <f t="shared" si="9"/>
        <v>-715875.64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-355.98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-1856.64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-1067.5</v>
      </c>
      <c r="E67" s="38">
        <v>-1789.96</v>
      </c>
      <c r="F67" s="20">
        <v>0</v>
      </c>
      <c r="G67" s="38">
        <v>-380.5</v>
      </c>
      <c r="H67" s="20">
        <v>0</v>
      </c>
      <c r="I67" s="20">
        <v>0</v>
      </c>
      <c r="J67" s="38">
        <f t="shared" si="9"/>
        <v>-3237.96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-710000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6">SUM(B77:I77)</f>
        <v>-710000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120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/>
      <c r="B86" s="21"/>
      <c r="C86" s="21"/>
      <c r="D86" s="21"/>
      <c r="E86" s="21"/>
      <c r="F86" s="21"/>
      <c r="G86" s="21"/>
      <c r="H86" s="21"/>
      <c r="I86" s="21"/>
      <c r="J86" s="21">
        <f t="shared" ref="J84:J91" si="17">SUM(B86:I86)</f>
        <v>0</v>
      </c>
    </row>
    <row r="87" spans="1:10" ht="18.75" customHeight="1">
      <c r="A87" s="16" t="s">
        <v>111</v>
      </c>
      <c r="B87" s="25">
        <f t="shared" ref="B87:I87" si="18">+B88+B89</f>
        <v>695439.01</v>
      </c>
      <c r="C87" s="25">
        <f t="shared" si="18"/>
        <v>957402.06999999983</v>
      </c>
      <c r="D87" s="25">
        <f t="shared" si="18"/>
        <v>1012361.96</v>
      </c>
      <c r="E87" s="25">
        <f t="shared" si="18"/>
        <v>54929.250000000058</v>
      </c>
      <c r="F87" s="25">
        <f t="shared" si="18"/>
        <v>544076.26</v>
      </c>
      <c r="G87" s="25">
        <f t="shared" si="18"/>
        <v>993061.56</v>
      </c>
      <c r="H87" s="25">
        <f t="shared" si="18"/>
        <v>1296537.29</v>
      </c>
      <c r="I87" s="25">
        <f t="shared" si="18"/>
        <v>541446.53999999992</v>
      </c>
      <c r="J87" s="53">
        <f t="shared" si="17"/>
        <v>6095253.9399999995</v>
      </c>
    </row>
    <row r="88" spans="1:10" ht="18.75" customHeight="1">
      <c r="A88" s="16" t="s">
        <v>110</v>
      </c>
      <c r="B88" s="25">
        <f>+B44+B57+B64+B84</f>
        <v>680427.86</v>
      </c>
      <c r="C88" s="25">
        <f>+C44+C57+C64+C84</f>
        <v>936835.12999999989</v>
      </c>
      <c r="D88" s="25">
        <f>+D44+D57+D64+D84</f>
        <v>991976.88</v>
      </c>
      <c r="E88" s="25">
        <f>+E44+E57+E64+E84</f>
        <v>35963.560000000056</v>
      </c>
      <c r="F88" s="25">
        <f>+F44+F57+F64+F84</f>
        <v>524803.24</v>
      </c>
      <c r="G88" s="25">
        <f>+G44+G57+G64+G84</f>
        <v>975050.78</v>
      </c>
      <c r="H88" s="25">
        <f>+H44+H57+H64+H84</f>
        <v>1271182.33</v>
      </c>
      <c r="I88" s="25">
        <f>+I44+I57+I64+I84</f>
        <v>526272.56999999995</v>
      </c>
      <c r="J88" s="53">
        <f t="shared" si="17"/>
        <v>5942512.3500000006</v>
      </c>
    </row>
    <row r="89" spans="1:10" ht="18.75" customHeight="1">
      <c r="A89" s="16" t="s">
        <v>114</v>
      </c>
      <c r="B89" s="25">
        <f>IF(+B52+B85+B90&lt;0,0,(B52+B85+B90))</f>
        <v>15011.15</v>
      </c>
      <c r="C89" s="25">
        <f>IF(+C52+C85+C90&lt;0,0,(C52+C85+C90))</f>
        <v>20566.939999999999</v>
      </c>
      <c r="D89" s="25">
        <f>IF(+D52+D85+D90&lt;0,0,(D52+D85+D90))</f>
        <v>20385.080000000002</v>
      </c>
      <c r="E89" s="20">
        <f>IF(+E52+E85+E90&lt;0,0,(E52+E85+E90))</f>
        <v>18965.689999999999</v>
      </c>
      <c r="F89" s="25">
        <f>IF(+F52+F85+F90&lt;0,0,(F52+F85+F90))</f>
        <v>19273.02</v>
      </c>
      <c r="G89" s="20">
        <f>IF(+G52+G85+G90&lt;0,0,(G52+G85+G90))</f>
        <v>18010.78</v>
      </c>
      <c r="H89" s="25">
        <f>IF(+H52+H85+H90&lt;0,0,(H52+H85+H90))</f>
        <v>25354.959999999999</v>
      </c>
      <c r="I89" s="20">
        <f>IF(+I52+I85+I90&lt;0,0,(I52+I85+I90))</f>
        <v>15173.97</v>
      </c>
      <c r="J89" s="53">
        <f t="shared" si="17"/>
        <v>152741.59</v>
      </c>
    </row>
    <row r="90" spans="1:10" ht="18" customHeight="1">
      <c r="A90" s="16" t="s">
        <v>112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1:10" ht="18.75" customHeight="1">
      <c r="A91" s="16" t="s">
        <v>113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2"/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</row>
    <row r="93" spans="1:10" ht="18.75" customHeight="1">
      <c r="A93" s="40"/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/>
    </row>
    <row r="94" spans="1:10" ht="18.75" customHeight="1">
      <c r="A94" s="8"/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/>
    </row>
    <row r="95" spans="1:10" ht="18.75" customHeight="1">
      <c r="A95" s="26" t="s">
        <v>82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5">
        <f>SUM(J96:J116)</f>
        <v>6095253.9400000004</v>
      </c>
    </row>
    <row r="96" spans="1:10" ht="18.75" customHeight="1">
      <c r="A96" s="27" t="s">
        <v>83</v>
      </c>
      <c r="B96" s="28">
        <v>86811.81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ref="J96:J116" si="19">SUM(B96:I96)</f>
        <v>86811.81</v>
      </c>
    </row>
    <row r="97" spans="1:10" ht="18.75" customHeight="1">
      <c r="A97" s="27" t="s">
        <v>84</v>
      </c>
      <c r="B97" s="28">
        <v>608627.19999999995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19"/>
        <v>608627.19999999995</v>
      </c>
    </row>
    <row r="98" spans="1:10" ht="18.75" customHeight="1">
      <c r="A98" s="27" t="s">
        <v>85</v>
      </c>
      <c r="B98" s="44">
        <v>0</v>
      </c>
      <c r="C98" s="28">
        <f>+C87</f>
        <v>957402.06999999983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19"/>
        <v>957402.06999999983</v>
      </c>
    </row>
    <row r="99" spans="1:10" ht="18.75" customHeight="1">
      <c r="A99" s="27" t="s">
        <v>86</v>
      </c>
      <c r="B99" s="44">
        <v>0</v>
      </c>
      <c r="C99" s="44">
        <v>0</v>
      </c>
      <c r="D99" s="28">
        <f>+D87</f>
        <v>1012361.96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9"/>
        <v>1012361.96</v>
      </c>
    </row>
    <row r="100" spans="1:10" ht="18.75" customHeight="1">
      <c r="A100" s="27" t="s">
        <v>87</v>
      </c>
      <c r="B100" s="44">
        <v>0</v>
      </c>
      <c r="C100" s="44">
        <v>0</v>
      </c>
      <c r="D100" s="44">
        <v>0</v>
      </c>
      <c r="E100" s="28">
        <v>10166.89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9"/>
        <v>10166.89</v>
      </c>
    </row>
    <row r="101" spans="1:10" ht="18.75" customHeight="1">
      <c r="A101" s="27" t="s">
        <v>115</v>
      </c>
      <c r="B101" s="44">
        <v>0</v>
      </c>
      <c r="C101" s="44">
        <v>0</v>
      </c>
      <c r="D101" s="44">
        <v>0</v>
      </c>
      <c r="E101" s="28">
        <v>20496.310000000001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9"/>
        <v>20496.310000000001</v>
      </c>
    </row>
    <row r="102" spans="1:10" ht="18.75" customHeight="1">
      <c r="A102" s="27" t="s">
        <v>116</v>
      </c>
      <c r="B102" s="44">
        <v>0</v>
      </c>
      <c r="C102" s="44">
        <v>0</v>
      </c>
      <c r="D102" s="44">
        <v>0</v>
      </c>
      <c r="E102" s="28">
        <v>23791.33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9"/>
        <v>23791.33</v>
      </c>
    </row>
    <row r="103" spans="1:10" ht="18.75" customHeight="1">
      <c r="A103" s="27" t="s">
        <v>88</v>
      </c>
      <c r="B103" s="44">
        <v>0</v>
      </c>
      <c r="C103" s="44">
        <v>0</v>
      </c>
      <c r="D103" s="44">
        <v>0</v>
      </c>
      <c r="E103" s="28">
        <v>474.72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9"/>
        <v>474.72</v>
      </c>
    </row>
    <row r="104" spans="1:10" ht="18.75" customHeight="1">
      <c r="A104" s="27" t="s">
        <v>89</v>
      </c>
      <c r="B104" s="44">
        <v>0</v>
      </c>
      <c r="C104" s="44">
        <v>0</v>
      </c>
      <c r="D104" s="44">
        <v>0</v>
      </c>
      <c r="E104" s="44">
        <v>0</v>
      </c>
      <c r="F104" s="28">
        <f>+F87</f>
        <v>544076.26</v>
      </c>
      <c r="G104" s="44">
        <v>0</v>
      </c>
      <c r="H104" s="44">
        <v>0</v>
      </c>
      <c r="I104" s="44">
        <v>0</v>
      </c>
      <c r="J104" s="45">
        <f t="shared" si="19"/>
        <v>544076.26</v>
      </c>
    </row>
    <row r="105" spans="1:10" ht="18.75" customHeight="1">
      <c r="A105" s="27" t="s">
        <v>90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119522.94</v>
      </c>
      <c r="H105" s="44">
        <v>0</v>
      </c>
      <c r="I105" s="44">
        <v>0</v>
      </c>
      <c r="J105" s="45">
        <f t="shared" si="19"/>
        <v>119522.94</v>
      </c>
    </row>
    <row r="106" spans="1:10" ht="18.75" customHeight="1">
      <c r="A106" s="27" t="s">
        <v>91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170851.62</v>
      </c>
      <c r="H106" s="44">
        <v>0</v>
      </c>
      <c r="I106" s="44">
        <v>0</v>
      </c>
      <c r="J106" s="45">
        <f t="shared" si="19"/>
        <v>170851.62</v>
      </c>
    </row>
    <row r="107" spans="1:10" ht="18.75" customHeight="1">
      <c r="A107" s="27" t="s">
        <v>92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245767.6</v>
      </c>
      <c r="H107" s="44">
        <v>0</v>
      </c>
      <c r="I107" s="44">
        <v>0</v>
      </c>
      <c r="J107" s="45">
        <f t="shared" si="19"/>
        <v>245767.6</v>
      </c>
    </row>
    <row r="108" spans="1:10" ht="18.75" customHeight="1">
      <c r="A108" s="27" t="s">
        <v>93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456919.41</v>
      </c>
      <c r="H108" s="44">
        <v>0</v>
      </c>
      <c r="I108" s="44">
        <v>0</v>
      </c>
      <c r="J108" s="45">
        <f t="shared" si="19"/>
        <v>456919.41</v>
      </c>
    </row>
    <row r="109" spans="1:10" ht="18.75" customHeight="1">
      <c r="A109" s="27" t="s">
        <v>94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402740.27</v>
      </c>
      <c r="I109" s="44">
        <v>0</v>
      </c>
      <c r="J109" s="45">
        <f t="shared" si="19"/>
        <v>402740.27</v>
      </c>
    </row>
    <row r="110" spans="1:10" ht="18.75" customHeight="1">
      <c r="A110" s="27" t="s">
        <v>95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33322.839999999997</v>
      </c>
      <c r="I110" s="44">
        <v>0</v>
      </c>
      <c r="J110" s="45">
        <f t="shared" si="19"/>
        <v>33322.839999999997</v>
      </c>
    </row>
    <row r="111" spans="1:10" ht="18.75" customHeight="1">
      <c r="A111" s="27" t="s">
        <v>96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207997.8</v>
      </c>
      <c r="I111" s="44">
        <v>0</v>
      </c>
      <c r="J111" s="45">
        <f t="shared" si="19"/>
        <v>207997.8</v>
      </c>
    </row>
    <row r="112" spans="1:10" ht="18.75" customHeight="1">
      <c r="A112" s="27" t="s">
        <v>97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166745.79999999999</v>
      </c>
      <c r="I112" s="44">
        <v>0</v>
      </c>
      <c r="J112" s="45">
        <f t="shared" si="19"/>
        <v>166745.79999999999</v>
      </c>
    </row>
    <row r="113" spans="1:10" ht="18.75" customHeight="1">
      <c r="A113" s="27" t="s">
        <v>98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485730.58</v>
      </c>
      <c r="I113" s="44">
        <v>0</v>
      </c>
      <c r="J113" s="45">
        <f t="shared" si="19"/>
        <v>485730.58</v>
      </c>
    </row>
    <row r="114" spans="1:10" ht="18.75" customHeight="1">
      <c r="A114" s="27" t="s">
        <v>99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56105.37</v>
      </c>
      <c r="J114" s="45">
        <f t="shared" si="19"/>
        <v>56105.37</v>
      </c>
    </row>
    <row r="115" spans="1:10" ht="18.75" customHeight="1">
      <c r="A115" s="27" t="s">
        <v>100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171866.16</v>
      </c>
      <c r="J115" s="45">
        <f t="shared" si="19"/>
        <v>171866.16</v>
      </c>
    </row>
    <row r="116" spans="1:10" ht="18.75" customHeight="1">
      <c r="A116" s="29" t="s">
        <v>101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313475</v>
      </c>
      <c r="J116" s="48">
        <f t="shared" si="19"/>
        <v>313475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2013-09-05T21:09:09Z</dcterms:modified>
</cp:coreProperties>
</file>