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77" i="8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7"/>
  <c r="B56" s="1"/>
  <c r="D57"/>
  <c r="F57"/>
  <c r="H57"/>
  <c r="B58"/>
  <c r="C58"/>
  <c r="C57" s="1"/>
  <c r="D58"/>
  <c r="E58"/>
  <c r="E57" s="1"/>
  <c r="F58"/>
  <c r="G58"/>
  <c r="G57" s="1"/>
  <c r="H58"/>
  <c r="I58"/>
  <c r="I57" s="1"/>
  <c r="J59"/>
  <c r="C64"/>
  <c r="D64"/>
  <c r="E64"/>
  <c r="F64"/>
  <c r="G64"/>
  <c r="H64"/>
  <c r="I64"/>
  <c r="J65"/>
  <c r="J66"/>
  <c r="J67"/>
  <c r="J81"/>
  <c r="J83"/>
  <c r="J84"/>
  <c r="J85"/>
  <c r="B88"/>
  <c r="C88"/>
  <c r="D88"/>
  <c r="E88"/>
  <c r="F88"/>
  <c r="G88"/>
  <c r="H88"/>
  <c r="I88"/>
  <c r="J88"/>
  <c r="J89"/>
  <c r="B90"/>
  <c r="C90"/>
  <c r="D90"/>
  <c r="E90"/>
  <c r="F90"/>
  <c r="G90"/>
  <c r="H90"/>
  <c r="I90"/>
  <c r="J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H56" l="1"/>
  <c r="D56"/>
  <c r="I56"/>
  <c r="G56"/>
  <c r="F56"/>
  <c r="J64"/>
  <c r="E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C56"/>
  <c r="J56" s="1"/>
  <c r="J57"/>
  <c r="I87"/>
  <c r="I86" s="1"/>
  <c r="I43"/>
  <c r="G87"/>
  <c r="G86" s="1"/>
  <c r="G43"/>
  <c r="E48"/>
  <c r="J48" s="1"/>
  <c r="E45"/>
  <c r="E44" s="1"/>
  <c r="C45"/>
  <c r="C46"/>
  <c r="J46" s="1"/>
  <c r="J58"/>
  <c r="J9"/>
  <c r="C44" l="1"/>
  <c r="E87"/>
  <c r="E86" s="1"/>
  <c r="E43"/>
  <c r="J45"/>
  <c r="J44" s="1"/>
  <c r="B44"/>
  <c r="B43" l="1"/>
  <c r="J43" s="1"/>
  <c r="B87"/>
  <c r="C87"/>
  <c r="C86" s="1"/>
  <c r="C97" s="1"/>
  <c r="J97" s="1"/>
  <c r="J94" s="1"/>
  <c r="C43"/>
  <c r="B86" l="1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<sst xmlns="http://schemas.openxmlformats.org/spreadsheetml/2006/main" count="120" uniqueCount="120">
  <si>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</si>
  <si>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</si>
  <si>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</si>
  <si>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</si>
  <si>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</si>
  <si>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</si>
  <si>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</si>
  <si>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</si>
  <si>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</si>
  <si>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</si>
  <si>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</si>
  <si>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</si>
  <si>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</si>
  <si>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</si>
  <si>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</si>
  <si>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</si>
  <si>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</si>
  <si>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</si>
  <si>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</si>
  <si>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</si>
  <si>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</si>
  <si>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</si>
  <si>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</si>
  <si>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</si>
  <si>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</si>
  <si>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</si>
  <si>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</si>
  <si>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</si>
  <si>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</si>
  <si>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</si>
  <si>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</si>
  <si>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</si>
  <si>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</si>
  <si>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</si>
  <si>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</si>
  <si>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</si>
  <si>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</si>
  <si>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</si>
  <si>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</si>
  <si>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</si>
  <si>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</si>
  <si>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</si>
  <si>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</si>
  <si>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</si>
  <si>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</si>
  <si>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</si>
  <si>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</si>
  <si>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</si>
  <si>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</si>
  <si>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</si>
  <si>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</si>
  <si>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</si>
  <si>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</si>
  <si>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</si>
  <si>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</si>
  <si>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</si>
  <si>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</si>
  <si>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</si>
  <si>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</si>
  <si>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</si>
  <si>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</si>
  <si>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</si>
  <si>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</si>
  <si>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</si>
  <si>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</si>
  <si>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</si>
  <si>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</si>
  <si>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</si>
  <si>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</si>
  <si>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</si>
  <si>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</si>
  <si>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</si>
  <si>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</si>
  <si>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</si>
  <si>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</si>
  <si>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</si>
  <si>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</si>
  <si>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</si>
  <si>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</si>
  <si>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</si>
  <si>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</si>
  <si>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</si>
  <si>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</si>
  <si>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</si>
  <si>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</si>
  <si>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</si>
  <si>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</si>
  <si>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</si>
  <si>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</si>
  <si>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</si>
  <si>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</si>
  <si>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</si>
  <si>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</si>
  <si>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</si>
  <si>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</si>
  <si>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</si>
  <si>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</si>
  <si>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</si>
  <si>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</si>
  <si>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</si>
  <si>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</si>
  <si>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</si>
  <si>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</si>
  <si>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</si>
  <si>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</si>
  <si>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</si>
  <si>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</si>
  <si>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</si>
  <si>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</si>
  <si>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</si>
  <si>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</si>
  <si>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</si>
  <si>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</si>
  <si>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</si>
  <si>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</si>
  <si>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24/08/13 - VENCIMENTO 30/08/13</t>
  </si>
  <si>
    <t>8.6. Empresa de Transportes Itaquera Brasil S.A - Garagem Tiradentes</t>
  </si>
  <si>
    <t>8.7. Empresa de Transportes Itaquera Brasil S.A - Garagem Pêssego</t>
  </si>
  <si>
    <t>6.3. Revisão de Remuneração pelo Transporte Coletivo</t>
  </si>
  <si>
    <t>6.4. Revisão de Remuneração pelo Serviço Atende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</si>
</sst>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343020</v>
      </c>
      <c r="C7" s="9">
        <f t="shared" si="0"/>
        <v>422501</v>
      </c>
      <c r="D7" s="9">
        <f t="shared" si="0"/>
        <v>425197</v>
      </c>
      <c r="E7" s="9">
        <f t="shared" si="0"/>
        <v>306536</v>
      </c>
      <c r="F7" s="9">
        <f t="shared" si="0"/>
        <v>268624</v>
      </c>
      <c r="G7" s="9">
        <f t="shared" si="0"/>
        <v>451909</v>
      </c>
      <c r="H7" s="9">
        <f t="shared" si="0"/>
        <v>669575</v>
      </c>
      <c r="I7" s="9">
        <f t="shared" si="0"/>
        <v>271930</v>
      </c>
      <c r="J7" s="9">
        <f t="shared" si="0"/>
        <v>3159292</v>
      </c>
    </row>
    <row r="8" spans="1:10" ht="17.25" customHeight="1">
      <c r="A8" s="10" t="s">
        <v>34</v>
      </c>
      <c r="B8" s="11">
        <f>B9+B12</f>
        <v>202897</v>
      </c>
      <c r="C8" s="11">
        <f t="shared" ref="C8:I8" si="1">C9+C12</f>
        <v>260173</v>
      </c>
      <c r="D8" s="11">
        <f t="shared" si="1"/>
        <v>252156</v>
      </c>
      <c r="E8" s="11">
        <f t="shared" si="1"/>
        <v>175872</v>
      </c>
      <c r="F8" s="11">
        <f t="shared" si="1"/>
        <v>160419</v>
      </c>
      <c r="G8" s="11">
        <f t="shared" si="1"/>
        <v>247731</v>
      </c>
      <c r="H8" s="11">
        <f t="shared" si="1"/>
        <v>357003</v>
      </c>
      <c r="I8" s="11">
        <f t="shared" si="1"/>
        <v>167191</v>
      </c>
      <c r="J8" s="11">
        <f t="shared" ref="J8:J23" si="2">SUM(B8:I8)</f>
        <v>1823442</v>
      </c>
    </row>
    <row r="9" spans="1:10" ht="17.25" customHeight="1">
      <c r="A9" s="15" t="s">
        <v>19</v>
      </c>
      <c r="B9" s="13">
        <f>+B10+B11</f>
        <v>34994</v>
      </c>
      <c r="C9" s="13">
        <f t="shared" ref="C9:I9" si="3">+C10+C11</f>
        <v>49356</v>
      </c>
      <c r="D9" s="13">
        <f t="shared" si="3"/>
        <v>45050</v>
      </c>
      <c r="E9" s="13">
        <f t="shared" si="3"/>
        <v>30535</v>
      </c>
      <c r="F9" s="13">
        <f t="shared" si="3"/>
        <v>28184</v>
      </c>
      <c r="G9" s="13">
        <f t="shared" si="3"/>
        <v>35740</v>
      </c>
      <c r="H9" s="13">
        <f t="shared" si="3"/>
        <v>38927</v>
      </c>
      <c r="I9" s="13">
        <f t="shared" si="3"/>
        <v>32918</v>
      </c>
      <c r="J9" s="11">
        <f t="shared" si="2"/>
        <v>295704</v>
      </c>
    </row>
    <row r="10" spans="1:10" ht="17.25" customHeight="1">
      <c r="A10" s="31" t="s">
        <v>20</v>
      </c>
      <c r="B10" s="13">
        <v>34994</v>
      </c>
      <c r="C10" s="13">
        <v>49356</v>
      </c>
      <c r="D10" s="13">
        <v>45050</v>
      </c>
      <c r="E10" s="13">
        <v>30535</v>
      </c>
      <c r="F10" s="13">
        <v>28184</v>
      </c>
      <c r="G10" s="13">
        <v>35740</v>
      </c>
      <c r="H10" s="13">
        <v>38927</v>
      </c>
      <c r="I10" s="13">
        <v>32918</v>
      </c>
      <c r="J10" s="11">
        <f>SUM(B10:I10)</f>
        <v>295704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167903</v>
      </c>
      <c r="C12" s="17">
        <f t="shared" si="4"/>
        <v>210817</v>
      </c>
      <c r="D12" s="17">
        <f t="shared" si="4"/>
        <v>207106</v>
      </c>
      <c r="E12" s="17">
        <f t="shared" si="4"/>
        <v>145337</v>
      </c>
      <c r="F12" s="17">
        <f t="shared" si="4"/>
        <v>132235</v>
      </c>
      <c r="G12" s="17">
        <f t="shared" si="4"/>
        <v>211991</v>
      </c>
      <c r="H12" s="17">
        <f t="shared" si="4"/>
        <v>318076</v>
      </c>
      <c r="I12" s="17">
        <f t="shared" si="4"/>
        <v>134273</v>
      </c>
      <c r="J12" s="11">
        <f t="shared" si="2"/>
        <v>1527738</v>
      </c>
    </row>
    <row r="13" spans="1:10" ht="17.25" customHeight="1">
      <c r="A13" s="14" t="s">
        <v>22</v>
      </c>
      <c r="B13" s="13">
        <v>78108</v>
      </c>
      <c r="C13" s="13">
        <v>105992</v>
      </c>
      <c r="D13" s="13">
        <v>106449</v>
      </c>
      <c r="E13" s="13">
        <v>76005</v>
      </c>
      <c r="F13" s="13">
        <v>66095</v>
      </c>
      <c r="G13" s="13">
        <v>103239</v>
      </c>
      <c r="H13" s="13">
        <v>148172</v>
      </c>
      <c r="I13" s="13">
        <v>61321</v>
      </c>
      <c r="J13" s="11">
        <f t="shared" si="2"/>
        <v>745381</v>
      </c>
    </row>
    <row r="14" spans="1:10" ht="17.25" customHeight="1">
      <c r="A14" s="14" t="s">
        <v>23</v>
      </c>
      <c r="B14" s="13">
        <v>69405</v>
      </c>
      <c r="C14" s="13">
        <v>77109</v>
      </c>
      <c r="D14" s="13">
        <v>77126</v>
      </c>
      <c r="E14" s="13">
        <v>52325</v>
      </c>
      <c r="F14" s="13">
        <v>51549</v>
      </c>
      <c r="G14" s="13">
        <v>85505</v>
      </c>
      <c r="H14" s="13">
        <v>141024</v>
      </c>
      <c r="I14" s="13">
        <v>57456</v>
      </c>
      <c r="J14" s="11">
        <f t="shared" si="2"/>
        <v>611499</v>
      </c>
    </row>
    <row r="15" spans="1:10" ht="17.25" customHeight="1">
      <c r="A15" s="14" t="s">
        <v>24</v>
      </c>
      <c r="B15" s="13">
        <v>20390</v>
      </c>
      <c r="C15" s="13">
        <v>27716</v>
      </c>
      <c r="D15" s="13">
        <v>23531</v>
      </c>
      <c r="E15" s="13">
        <v>17007</v>
      </c>
      <c r="F15" s="13">
        <v>14591</v>
      </c>
      <c r="G15" s="13">
        <v>23247</v>
      </c>
      <c r="H15" s="13">
        <v>28880</v>
      </c>
      <c r="I15" s="13">
        <v>15496</v>
      </c>
      <c r="J15" s="11">
        <f t="shared" si="2"/>
        <v>170858</v>
      </c>
    </row>
    <row r="16" spans="1:10" ht="17.25" customHeight="1">
      <c r="A16" s="16" t="s">
        <v>25</v>
      </c>
      <c r="B16" s="11">
        <f>+B17+B18+B19</f>
        <v>115692</v>
      </c>
      <c r="C16" s="11">
        <f t="shared" ref="C16:I16" si="5">+C17+C18+C19</f>
        <v>127447</v>
      </c>
      <c r="D16" s="11">
        <f t="shared" si="5"/>
        <v>131640</v>
      </c>
      <c r="E16" s="11">
        <f t="shared" si="5"/>
        <v>98012</v>
      </c>
      <c r="F16" s="11">
        <f t="shared" si="5"/>
        <v>85029</v>
      </c>
      <c r="G16" s="11">
        <f t="shared" si="5"/>
        <v>171761</v>
      </c>
      <c r="H16" s="11">
        <f t="shared" si="5"/>
        <v>279436</v>
      </c>
      <c r="I16" s="11">
        <f t="shared" si="5"/>
        <v>86213</v>
      </c>
      <c r="J16" s="11">
        <f t="shared" si="2"/>
        <v>1095230</v>
      </c>
    </row>
    <row r="17" spans="1:10" ht="17.25" customHeight="1">
      <c r="A17" s="12" t="s">
        <v>26</v>
      </c>
      <c r="B17" s="13">
        <v>60322</v>
      </c>
      <c r="C17" s="13">
        <v>73689</v>
      </c>
      <c r="D17" s="13">
        <v>76738</v>
      </c>
      <c r="E17" s="13">
        <v>56997</v>
      </c>
      <c r="F17" s="13">
        <v>47978</v>
      </c>
      <c r="G17" s="13">
        <v>92812</v>
      </c>
      <c r="H17" s="13">
        <v>140454</v>
      </c>
      <c r="I17" s="13">
        <v>46494</v>
      </c>
      <c r="J17" s="11">
        <f t="shared" si="2"/>
        <v>595484</v>
      </c>
    </row>
    <row r="18" spans="1:10" ht="17.25" customHeight="1">
      <c r="A18" s="12" t="s">
        <v>27</v>
      </c>
      <c r="B18" s="13">
        <v>43126</v>
      </c>
      <c r="C18" s="13">
        <v>39777</v>
      </c>
      <c r="D18" s="13">
        <v>42411</v>
      </c>
      <c r="E18" s="13">
        <v>31294</v>
      </c>
      <c r="F18" s="13">
        <v>29476</v>
      </c>
      <c r="G18" s="13">
        <v>62893</v>
      </c>
      <c r="H18" s="13">
        <v>116385</v>
      </c>
      <c r="I18" s="13">
        <v>31913</v>
      </c>
      <c r="J18" s="11">
        <f t="shared" si="2"/>
        <v>397275</v>
      </c>
    </row>
    <row r="19" spans="1:10" ht="17.25" customHeight="1">
      <c r="A19" s="12" t="s">
        <v>28</v>
      </c>
      <c r="B19" s="13">
        <v>12244</v>
      </c>
      <c r="C19" s="13">
        <v>13981</v>
      </c>
      <c r="D19" s="13">
        <v>12491</v>
      </c>
      <c r="E19" s="13">
        <v>9721</v>
      </c>
      <c r="F19" s="13">
        <v>7575</v>
      </c>
      <c r="G19" s="13">
        <v>16056</v>
      </c>
      <c r="H19" s="13">
        <v>22597</v>
      </c>
      <c r="I19" s="13">
        <v>7806</v>
      </c>
      <c r="J19" s="11">
        <f t="shared" si="2"/>
        <v>102471</v>
      </c>
    </row>
    <row r="20" spans="1:10" ht="17.25" customHeight="1">
      <c r="A20" s="16" t="s">
        <v>29</v>
      </c>
      <c r="B20" s="13">
        <v>24431</v>
      </c>
      <c r="C20" s="13">
        <v>34881</v>
      </c>
      <c r="D20" s="13">
        <v>41401</v>
      </c>
      <c r="E20" s="13">
        <v>32652</v>
      </c>
      <c r="F20" s="13">
        <v>23176</v>
      </c>
      <c r="G20" s="13">
        <v>32417</v>
      </c>
      <c r="H20" s="13">
        <v>33136</v>
      </c>
      <c r="I20" s="13">
        <v>15348</v>
      </c>
      <c r="J20" s="11">
        <f t="shared" si="2"/>
        <v>237442</v>
      </c>
    </row>
    <row r="21" spans="1:10" ht="17.25" customHeight="1">
      <c r="A21" s="12" t="s">
        <v>30</v>
      </c>
      <c r="B21" s="13">
        <f>ROUND(B$20*0.57,0)</f>
        <v>13926</v>
      </c>
      <c r="C21" s="13">
        <f>ROUND(C$20*0.57,0)</f>
        <v>19882</v>
      </c>
      <c r="D21" s="13">
        <f t="shared" ref="D21:I21" si="6">ROUND(D$20*0.57,0)</f>
        <v>23599</v>
      </c>
      <c r="E21" s="13">
        <f t="shared" si="6"/>
        <v>18612</v>
      </c>
      <c r="F21" s="13">
        <f t="shared" si="6"/>
        <v>13210</v>
      </c>
      <c r="G21" s="13">
        <f t="shared" si="6"/>
        <v>18478</v>
      </c>
      <c r="H21" s="13">
        <f t="shared" si="6"/>
        <v>18888</v>
      </c>
      <c r="I21" s="13">
        <f t="shared" si="6"/>
        <v>8748</v>
      </c>
      <c r="J21" s="11">
        <f t="shared" si="2"/>
        <v>135343</v>
      </c>
    </row>
    <row r="22" spans="1:10" ht="17.25" customHeight="1">
      <c r="A22" s="12" t="s">
        <v>31</v>
      </c>
      <c r="B22" s="13">
        <f>ROUND(B$20*0.43,0)</f>
        <v>10505</v>
      </c>
      <c r="C22" s="13">
        <f t="shared" ref="C22:I22" si="7">ROUND(C$20*0.43,0)</f>
        <v>14999</v>
      </c>
      <c r="D22" s="13">
        <f t="shared" si="7"/>
        <v>17802</v>
      </c>
      <c r="E22" s="13">
        <f t="shared" si="7"/>
        <v>14040</v>
      </c>
      <c r="F22" s="13">
        <f t="shared" si="7"/>
        <v>9966</v>
      </c>
      <c r="G22" s="13">
        <f t="shared" si="7"/>
        <v>13939</v>
      </c>
      <c r="H22" s="13">
        <f t="shared" si="7"/>
        <v>14248</v>
      </c>
      <c r="I22" s="13">
        <f t="shared" si="7"/>
        <v>6600</v>
      </c>
      <c r="J22" s="11">
        <f t="shared" si="2"/>
        <v>102099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3178</v>
      </c>
      <c r="J23" s="11">
        <f t="shared" si="2"/>
        <v>3178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18947.22</v>
      </c>
      <c r="J31" s="24">
        <f t="shared" ref="J31:J71" si="9">SUM(B31:I31)</f>
        <v>18947.22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793975.27</v>
      </c>
      <c r="C43" s="23">
        <f t="shared" ref="C43:I43" si="10">+C44+C52</f>
        <v>1114905.49</v>
      </c>
      <c r="D43" s="23">
        <f t="shared" si="10"/>
        <v>1180109.9000000001</v>
      </c>
      <c r="E43" s="23">
        <f t="shared" si="10"/>
        <v>850864.53999999992</v>
      </c>
      <c r="F43" s="23">
        <f t="shared" si="10"/>
        <v>647235.34</v>
      </c>
      <c r="G43" s="23">
        <f t="shared" si="10"/>
        <v>1106026.8900000001</v>
      </c>
      <c r="H43" s="23">
        <f t="shared" si="10"/>
        <v>1412111.74</v>
      </c>
      <c r="I43" s="23">
        <f t="shared" si="10"/>
        <v>649716.31999999995</v>
      </c>
      <c r="J43" s="23">
        <f t="shared" si="9"/>
        <v>7754945.4900000002</v>
      </c>
    </row>
    <row r="44" spans="1:10" ht="17.25" customHeight="1">
      <c r="A44" s="16" t="s">
        <v>52</v>
      </c>
      <c r="B44" s="24">
        <f>SUM(B45:B51)</f>
        <v>778964.12</v>
      </c>
      <c r="C44" s="24">
        <f t="shared" ref="C44:J44" si="11">SUM(C45:C51)</f>
        <v>1094338.55</v>
      </c>
      <c r="D44" s="24">
        <f t="shared" si="11"/>
        <v>1159724.82</v>
      </c>
      <c r="E44" s="24">
        <f t="shared" si="11"/>
        <v>831898.85</v>
      </c>
      <c r="F44" s="24">
        <f t="shared" si="11"/>
        <v>627962.31999999995</v>
      </c>
      <c r="G44" s="24">
        <f t="shared" si="11"/>
        <v>1088016.1100000001</v>
      </c>
      <c r="H44" s="24">
        <f t="shared" si="11"/>
        <v>1386756.78</v>
      </c>
      <c r="I44" s="24">
        <f t="shared" si="11"/>
        <v>634542.35</v>
      </c>
      <c r="J44" s="24">
        <f t="shared" si="11"/>
        <v>7602203.9000000004</v>
      </c>
    </row>
    <row r="45" spans="1:10" ht="17.25" customHeight="1">
      <c r="A45" s="37" t="s">
        <v>53</v>
      </c>
      <c r="B45" s="24">
        <f t="shared" ref="B45:I45" si="12">ROUND(B26*B7,2)</f>
        <v>778964.12</v>
      </c>
      <c r="C45" s="24">
        <f t="shared" si="12"/>
        <v>1091911.58</v>
      </c>
      <c r="D45" s="24">
        <f t="shared" si="12"/>
        <v>1159724.82</v>
      </c>
      <c r="E45" s="24">
        <f t="shared" si="12"/>
        <v>821209.94</v>
      </c>
      <c r="F45" s="24">
        <f t="shared" si="12"/>
        <v>627962.31999999995</v>
      </c>
      <c r="G45" s="24">
        <f t="shared" si="12"/>
        <v>1088016.1100000001</v>
      </c>
      <c r="H45" s="24">
        <f t="shared" si="12"/>
        <v>1386756.78</v>
      </c>
      <c r="I45" s="24">
        <f t="shared" si="12"/>
        <v>615595.13</v>
      </c>
      <c r="J45" s="24">
        <f t="shared" si="9"/>
        <v>7570140.8000000007</v>
      </c>
    </row>
    <row r="46" spans="1:10" ht="17.25" customHeight="1">
      <c r="A46" s="37" t="s">
        <v>54</v>
      </c>
      <c r="B46" s="20">
        <v>0</v>
      </c>
      <c r="C46" s="24">
        <f>ROUND(C27*C7,2)</f>
        <v>2426.9699999999998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2426.9699999999998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17294.759999999998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17294.759999999998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-6605.85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-6605.85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18947.22</v>
      </c>
      <c r="J49" s="24">
        <f>SUM(B49:I49)</f>
        <v>18947.22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-104982</v>
      </c>
      <c r="C56" s="38">
        <f t="shared" si="13"/>
        <v>-148287.22</v>
      </c>
      <c r="D56" s="38">
        <f t="shared" si="13"/>
        <v>-136248.66</v>
      </c>
      <c r="E56" s="38">
        <f t="shared" si="13"/>
        <v>-804784.78</v>
      </c>
      <c r="F56" s="38">
        <f t="shared" si="13"/>
        <v>-86070.02</v>
      </c>
      <c r="G56" s="38">
        <f t="shared" si="13"/>
        <v>-107600.65</v>
      </c>
      <c r="H56" s="38">
        <f t="shared" si="13"/>
        <v>-116811.91</v>
      </c>
      <c r="I56" s="38">
        <f t="shared" si="13"/>
        <v>-98754</v>
      </c>
      <c r="J56" s="38">
        <f t="shared" si="9"/>
        <v>-1603539.24</v>
      </c>
    </row>
    <row r="57" spans="1:10" ht="18.75" customHeight="1">
      <c r="A57" s="16" t="s">
        <v>102</v>
      </c>
      <c r="B57" s="38">
        <f t="shared" ref="B57:I57" si="14">B58+B59+B60+B61+B62+B63</f>
        <v>-104982</v>
      </c>
      <c r="C57" s="38">
        <f t="shared" si="14"/>
        <v>-148068</v>
      </c>
      <c r="D57" s="38">
        <f t="shared" si="14"/>
        <v>-135150</v>
      </c>
      <c r="E57" s="38">
        <f t="shared" si="14"/>
        <v>-91605</v>
      </c>
      <c r="F57" s="38">
        <f t="shared" si="14"/>
        <v>-84552</v>
      </c>
      <c r="G57" s="38">
        <f t="shared" si="14"/>
        <v>-107220</v>
      </c>
      <c r="H57" s="38">
        <f t="shared" si="14"/>
        <v>-116781</v>
      </c>
      <c r="I57" s="38">
        <f t="shared" si="14"/>
        <v>-98754</v>
      </c>
      <c r="J57" s="38">
        <f t="shared" si="9"/>
        <v>-887112</v>
      </c>
    </row>
    <row r="58" spans="1:10" ht="18.75" customHeight="1">
      <c r="A58" s="12" t="s">
        <v>103</v>
      </c>
      <c r="B58" s="38">
        <f>-ROUND(B9*$D$3,2)</f>
        <v>-104982</v>
      </c>
      <c r="C58" s="38">
        <f t="shared" ref="C58:I58" si="15">-ROUND(C9*$D$3,2)</f>
        <v>-148068</v>
      </c>
      <c r="D58" s="38">
        <f t="shared" si="15"/>
        <v>-135150</v>
      </c>
      <c r="E58" s="38">
        <f t="shared" si="15"/>
        <v>-91605</v>
      </c>
      <c r="F58" s="38">
        <f t="shared" si="15"/>
        <v>-84552</v>
      </c>
      <c r="G58" s="38">
        <f t="shared" si="15"/>
        <v>-107220</v>
      </c>
      <c r="H58" s="38">
        <f t="shared" si="15"/>
        <v>-116781</v>
      </c>
      <c r="I58" s="38">
        <f t="shared" si="15"/>
        <v>-98754</v>
      </c>
      <c r="J58" s="38">
        <f t="shared" si="9"/>
        <v>-887112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107</v>
      </c>
      <c r="B64" s="20">
        <v>0</v>
      </c>
      <c r="C64" s="52">
        <f t="shared" ref="C64:I64" si="16">SUM(C65:C82)</f>
        <v>-219.22</v>
      </c>
      <c r="D64" s="52">
        <f t="shared" si="16"/>
        <v>-1098.6600000000001</v>
      </c>
      <c r="E64" s="52">
        <f t="shared" si="16"/>
        <v>-713179.78</v>
      </c>
      <c r="F64" s="52">
        <f t="shared" si="16"/>
        <v>-1518.02</v>
      </c>
      <c r="G64" s="52">
        <f t="shared" si="16"/>
        <v>-380.65</v>
      </c>
      <c r="H64" s="52">
        <f t="shared" si="16"/>
        <v>-30.91</v>
      </c>
      <c r="I64" s="52">
        <f t="shared" si="16"/>
        <v>0</v>
      </c>
      <c r="J64" s="38">
        <f t="shared" si="9"/>
        <v>-716427.24000000011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-710000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-710000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f t="shared" ref="J83:J90" si="18">SUM(B83:I83)</f>
        <v>0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f t="shared" si="18"/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si="18"/>
        <v>0</v>
      </c>
    </row>
    <row r="86" spans="1:10" ht="18.75" customHeight="1">
      <c r="A86" s="16" t="s">
        <v>111</v>
      </c>
      <c r="B86" s="25">
        <f t="shared" ref="B86:I86" si="19">+B87+B88</f>
        <v>688993.27</v>
      </c>
      <c r="C86" s="25">
        <f t="shared" si="19"/>
        <v>966618.27</v>
      </c>
      <c r="D86" s="25">
        <f t="shared" si="19"/>
        <v>1043861.24</v>
      </c>
      <c r="E86" s="25">
        <f t="shared" si="19"/>
        <v>46079.759999999951</v>
      </c>
      <c r="F86" s="25">
        <f t="shared" si="19"/>
        <v>561165.31999999995</v>
      </c>
      <c r="G86" s="25">
        <f t="shared" si="19"/>
        <v>998426.24000000011</v>
      </c>
      <c r="H86" s="25">
        <f t="shared" si="19"/>
        <v>1295299.83</v>
      </c>
      <c r="I86" s="25">
        <f t="shared" si="19"/>
        <v>550962.31999999995</v>
      </c>
      <c r="J86" s="53">
        <f t="shared" si="18"/>
        <v>6151406.25</v>
      </c>
    </row>
    <row r="87" spans="1:10" ht="18.75" customHeight="1">
      <c r="A87" s="16" t="s">
        <v>110</v>
      </c>
      <c r="B87" s="25">
        <f>+B44+B57+B64+B83</f>
        <v>673982.12</v>
      </c>
      <c r="C87" s="25">
        <f t="shared" ref="C87:I87" si="20">+C44+C57+C64+C83</f>
        <v>946051.33000000007</v>
      </c>
      <c r="D87" s="25">
        <f t="shared" si="20"/>
        <v>1023476.16</v>
      </c>
      <c r="E87" s="25">
        <f t="shared" si="20"/>
        <v>27114.069999999949</v>
      </c>
      <c r="F87" s="25">
        <f t="shared" si="20"/>
        <v>541892.29999999993</v>
      </c>
      <c r="G87" s="25">
        <f t="shared" si="20"/>
        <v>980415.46000000008</v>
      </c>
      <c r="H87" s="25">
        <f t="shared" si="20"/>
        <v>1269944.8700000001</v>
      </c>
      <c r="I87" s="25">
        <f t="shared" si="20"/>
        <v>535788.35</v>
      </c>
      <c r="J87" s="53">
        <f t="shared" si="18"/>
        <v>5998664.6600000001</v>
      </c>
    </row>
    <row r="88" spans="1:10" ht="18.75" customHeight="1">
      <c r="A88" s="16" t="s">
        <v>114</v>
      </c>
      <c r="B88" s="25">
        <f t="shared" ref="B88:I88" si="21">IF(+B52+B84+B89&lt;0,0,(B52+B84+B89))</f>
        <v>15011.15</v>
      </c>
      <c r="C88" s="25">
        <f t="shared" si="21"/>
        <v>20566.939999999999</v>
      </c>
      <c r="D88" s="25">
        <f t="shared" si="21"/>
        <v>20385.080000000002</v>
      </c>
      <c r="E88" s="20">
        <f t="shared" si="21"/>
        <v>18965.689999999999</v>
      </c>
      <c r="F88" s="25">
        <f t="shared" si="21"/>
        <v>19273.02</v>
      </c>
      <c r="G88" s="20">
        <f t="shared" si="21"/>
        <v>18010.78</v>
      </c>
      <c r="H88" s="25">
        <f t="shared" si="21"/>
        <v>25354.959999999999</v>
      </c>
      <c r="I88" s="20">
        <f t="shared" si="21"/>
        <v>15173.97</v>
      </c>
      <c r="J88" s="53">
        <f t="shared" si="18"/>
        <v>152741.59</v>
      </c>
    </row>
    <row r="89" spans="1:10" ht="18.75" customHeight="1">
      <c r="A89" s="16" t="s">
        <v>112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8"/>
        <v>0</v>
      </c>
    </row>
    <row r="90" spans="1:10" ht="18" customHeight="1">
      <c r="A90" s="16" t="s">
        <v>113</v>
      </c>
      <c r="B90" s="20">
        <f t="shared" ref="B90:I90" si="22">IF(+B84+B52+B89&gt;0,0,(B84+B52+B89))</f>
        <v>0</v>
      </c>
      <c r="C90" s="20">
        <f t="shared" si="22"/>
        <v>0</v>
      </c>
      <c r="D90" s="20">
        <f t="shared" si="22"/>
        <v>0</v>
      </c>
      <c r="E90" s="20">
        <f t="shared" si="22"/>
        <v>0</v>
      </c>
      <c r="F90" s="20">
        <f t="shared" si="22"/>
        <v>0</v>
      </c>
      <c r="G90" s="20">
        <f t="shared" si="22"/>
        <v>0</v>
      </c>
      <c r="H90" s="20">
        <f t="shared" si="22"/>
        <v>0</v>
      </c>
      <c r="I90" s="20">
        <f t="shared" si="22"/>
        <v>0</v>
      </c>
      <c r="J90" s="20">
        <f t="shared" si="18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6151406.25</v>
      </c>
    </row>
    <row r="95" spans="1:10" ht="18.75" customHeight="1">
      <c r="A95" s="27" t="s">
        <v>83</v>
      </c>
      <c r="B95" s="28">
        <v>81087.31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3">SUM(B95:I95)</f>
        <v>81087.31</v>
      </c>
    </row>
    <row r="96" spans="1:10" ht="18.75" customHeight="1">
      <c r="A96" s="27" t="s">
        <v>84</v>
      </c>
      <c r="B96" s="28">
        <v>607905.96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3"/>
        <v>607905.96</v>
      </c>
    </row>
    <row r="97" spans="1:10" ht="18.75" customHeight="1">
      <c r="A97" s="27" t="s">
        <v>85</v>
      </c>
      <c r="B97" s="44">
        <v>0</v>
      </c>
      <c r="C97" s="28">
        <f>+C86</f>
        <v>966618.27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3"/>
        <v>966618.27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1043861.24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3"/>
        <v>1043861.24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7277.42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3"/>
        <v>7277.42</v>
      </c>
    </row>
    <row r="100" spans="1:10" ht="18.75" customHeight="1">
      <c r="A100" s="27" t="s">
        <v>116</v>
      </c>
      <c r="B100" s="44">
        <v>0</v>
      </c>
      <c r="C100" s="44">
        <v>0</v>
      </c>
      <c r="D100" s="44">
        <v>0</v>
      </c>
      <c r="E100" s="28">
        <v>18790.28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3"/>
        <v>18790.28</v>
      </c>
    </row>
    <row r="101" spans="1:10" ht="18.75" customHeight="1">
      <c r="A101" s="27" t="s">
        <v>117</v>
      </c>
      <c r="B101" s="44">
        <v>0</v>
      </c>
      <c r="C101" s="44">
        <v>0</v>
      </c>
      <c r="D101" s="44">
        <v>0</v>
      </c>
      <c r="E101" s="28">
        <v>19675.849999999999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3"/>
        <v>19675.849999999999</v>
      </c>
    </row>
    <row r="102" spans="1:10" ht="18.75" customHeight="1">
      <c r="A102" s="27" t="s">
        <v>88</v>
      </c>
      <c r="B102" s="44">
        <v>0</v>
      </c>
      <c r="C102" s="44">
        <v>0</v>
      </c>
      <c r="D102" s="44">
        <v>0</v>
      </c>
      <c r="E102" s="28">
        <v>336.21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3"/>
        <v>336.21</v>
      </c>
    </row>
    <row r="103" spans="1:10" ht="18.75" customHeight="1">
      <c r="A103" s="27" t="s">
        <v>89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561165.31999999995</v>
      </c>
      <c r="G103" s="44">
        <v>0</v>
      </c>
      <c r="H103" s="44">
        <v>0</v>
      </c>
      <c r="I103" s="44">
        <v>0</v>
      </c>
      <c r="J103" s="45">
        <f t="shared" si="23"/>
        <v>561165.31999999995</v>
      </c>
    </row>
    <row r="104" spans="1:10" ht="18.75" customHeight="1">
      <c r="A104" s="27" t="s">
        <v>90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121638.93</v>
      </c>
      <c r="H104" s="44">
        <v>0</v>
      </c>
      <c r="I104" s="44">
        <v>0</v>
      </c>
      <c r="J104" s="45">
        <f t="shared" si="23"/>
        <v>121638.93</v>
      </c>
    </row>
    <row r="105" spans="1:10" ht="18.75" customHeight="1">
      <c r="A105" s="27" t="s">
        <v>91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170793.92</v>
      </c>
      <c r="H105" s="44">
        <v>0</v>
      </c>
      <c r="I105" s="44">
        <v>0</v>
      </c>
      <c r="J105" s="45">
        <f t="shared" si="23"/>
        <v>170793.92</v>
      </c>
    </row>
    <row r="106" spans="1:10" ht="18.75" customHeight="1">
      <c r="A106" s="27" t="s">
        <v>92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240623</v>
      </c>
      <c r="H106" s="44">
        <v>0</v>
      </c>
      <c r="I106" s="44">
        <v>0</v>
      </c>
      <c r="J106" s="45">
        <f t="shared" si="23"/>
        <v>240623</v>
      </c>
    </row>
    <row r="107" spans="1:10" ht="18.75" customHeight="1">
      <c r="A107" s="27" t="s">
        <v>93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465370.39</v>
      </c>
      <c r="H107" s="44">
        <v>0</v>
      </c>
      <c r="I107" s="44">
        <v>0</v>
      </c>
      <c r="J107" s="45">
        <f t="shared" si="23"/>
        <v>465370.39</v>
      </c>
    </row>
    <row r="108" spans="1:10" ht="18.75" customHeight="1">
      <c r="A108" s="27" t="s">
        <v>94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399431.13</v>
      </c>
      <c r="I108" s="44">
        <v>0</v>
      </c>
      <c r="J108" s="45">
        <f t="shared" si="23"/>
        <v>399431.13</v>
      </c>
    </row>
    <row r="109" spans="1:10" ht="18.75" customHeight="1">
      <c r="A109" s="27" t="s">
        <v>95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33298.089999999997</v>
      </c>
      <c r="I109" s="44">
        <v>0</v>
      </c>
      <c r="J109" s="45">
        <f t="shared" si="23"/>
        <v>33298.089999999997</v>
      </c>
    </row>
    <row r="110" spans="1:10" ht="18.75" customHeight="1">
      <c r="A110" s="27" t="s">
        <v>96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209711.08</v>
      </c>
      <c r="I110" s="44">
        <v>0</v>
      </c>
      <c r="J110" s="45">
        <f t="shared" si="23"/>
        <v>209711.08</v>
      </c>
    </row>
    <row r="111" spans="1:10" ht="18.75" customHeight="1">
      <c r="A111" s="27" t="s">
        <v>97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165188.82</v>
      </c>
      <c r="I111" s="44">
        <v>0</v>
      </c>
      <c r="J111" s="45">
        <f t="shared" si="23"/>
        <v>165188.82</v>
      </c>
    </row>
    <row r="112" spans="1:10" ht="18.75" customHeight="1">
      <c r="A112" s="27" t="s">
        <v>98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487670.7</v>
      </c>
      <c r="I112" s="44">
        <v>0</v>
      </c>
      <c r="J112" s="45">
        <f t="shared" si="23"/>
        <v>487670.7</v>
      </c>
    </row>
    <row r="113" spans="1:10" ht="18.75" customHeight="1">
      <c r="A113" s="27" t="s">
        <v>99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36083.550000000003</v>
      </c>
      <c r="J113" s="45">
        <f t="shared" si="23"/>
        <v>36083.550000000003</v>
      </c>
    </row>
    <row r="114" spans="1:10" ht="18.75" customHeight="1">
      <c r="A114" s="27" t="s">
        <v>100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178847.5</v>
      </c>
      <c r="J114" s="45">
        <f t="shared" si="23"/>
        <v>178847.5</v>
      </c>
    </row>
    <row r="115" spans="1:10" ht="18.75" customHeight="1">
      <c r="A115" s="29" t="s">
        <v>101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336031.28</v>
      </c>
      <c r="J115" s="48">
        <f t="shared" si="23"/>
        <v>336031.28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2013-08-29T20:43:44Z</dcterms:modified>
</cp:coreProperties>
</file>