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90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J12" s="1"/>
  <c r="D12"/>
  <c r="E12"/>
  <c r="F12"/>
  <c r="G12"/>
  <c r="H12"/>
  <c r="I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C56" l="1"/>
  <c r="H56"/>
  <c r="D56"/>
  <c r="I56"/>
  <c r="G56"/>
  <c r="F56"/>
  <c r="E56"/>
  <c r="J64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I87"/>
  <c r="I86" s="1"/>
  <c r="I43"/>
  <c r="G87"/>
  <c r="G86" s="1"/>
  <c r="G43"/>
  <c r="E48"/>
  <c r="J48" s="1"/>
  <c r="E45"/>
  <c r="C45"/>
  <c r="C44" s="1"/>
  <c r="C46"/>
  <c r="J46" s="1"/>
  <c r="J56" l="1"/>
  <c r="E44"/>
  <c r="C87"/>
  <c r="C86" s="1"/>
  <c r="C97" s="1"/>
  <c r="J97" s="1"/>
  <c r="J94" s="1"/>
  <c r="C43"/>
  <c r="J45"/>
  <c r="J44" s="1"/>
  <c r="B44"/>
  <c r="B43" l="1"/>
  <c r="J43" s="1"/>
  <c r="B87"/>
  <c r="E87"/>
  <c r="E86" s="1"/>
  <c r="E43"/>
  <c r="B86" l="1"/>
  <c r="J86" s="1"/>
  <c r="J87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<sst xmlns="http://schemas.openxmlformats.org/spreadsheetml/2006/main" count="122" uniqueCount="122">
  <si>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</si>
  <si>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</si>
  <si>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</si>
  <si>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</si>
  <si>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</si>
  <si>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</si>
  <si>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</si>
  <si>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</si>
  <si>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</si>
  <si>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</si>
  <si>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</si>
  <si>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</si>
  <si>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</si>
  <si>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</si>
  <si>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</si>
  <si>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</si>
  <si>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</si>
  <si>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</si>
  <si>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</si>
  <si>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</si>
  <si>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</si>
  <si>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</si>
  <si>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</si>
  <si>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</si>
  <si>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</si>
  <si>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</si>
  <si>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</si>
  <si>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</si>
  <si>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</si>
  <si>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</si>
  <si>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</si>
  <si>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</si>
  <si>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</si>
  <si>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</si>
  <si>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</si>
  <si>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</si>
  <si>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</si>
  <si>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</si>
  <si>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</si>
  <si>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</si>
  <si>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</si>
  <si>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</si>
  <si>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</si>
  <si>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</si>
  <si>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</si>
  <si>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</si>
  <si>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</si>
  <si>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</si>
  <si>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</si>
  <si>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</si>
  <si>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</si>
  <si>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</si>
  <si>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</si>
  <si>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</si>
  <si>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</si>
  <si>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</si>
  <si>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</si>
  <si>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</si>
  <si>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</si>
  <si>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</si>
  <si>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</si>
  <si>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</si>
  <si>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</si>
  <si>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</si>
  <si>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</si>
  <si>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</si>
  <si>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</si>
  <si>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</si>
  <si>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</si>
  <si>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</si>
  <si>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</si>
  <si>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</si>
  <si>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</si>
  <si>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</si>
  <si>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</si>
  <si>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</si>
  <si>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</si>
  <si>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</si>
  <si>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</si>
  <si>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</si>
  <si>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</si>
  <si>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</si>
  <si>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</si>
  <si>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</si>
  <si>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</si>
  <si>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</si>
  <si>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</si>
  <si>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</si>
  <si>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</si>
  <si>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</si>
  <si>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</si>
  <si>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</si>
  <si>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</si>
  <si>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</si>
  <si>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</si>
  <si>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</si>
  <si>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</si>
  <si>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</si>
  <si>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</si>
  <si>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</si>
  <si>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</si>
  <si>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</si>
  <si>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</si>
  <si>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</si>
  <si>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</si>
  <si>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</si>
  <si>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</si>
  <si>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</si>
  <si>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</si>
  <si>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</si>
  <si>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</si>
  <si>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</si>
  <si>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</si>
  <si>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6.3. Revisão de Remuneração pelo Transporte Coletivo 1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</si>
  <si>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</si>
  <si>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</si>
  <si>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</si>
  <si>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</si>
  <si>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19/08/13 - VENCIMENTO 26/08/13</t>
  </si>
  <si>
    <t xml:space="preserve">6.4. Revisão de Remuneração pelo Serviço Atende </t>
  </si>
  <si>
    <t>Nota:</t>
  </si>
  <si>
    <t>(1) Revisão referente ao consumo de energia para tração dos veículos trólebus, período de 01 a 31/05/13.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</si>
</sst>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605393</v>
      </c>
      <c r="C7" s="9">
        <f t="shared" si="0"/>
        <v>735996</v>
      </c>
      <c r="D7" s="9">
        <f t="shared" si="0"/>
        <v>683544</v>
      </c>
      <c r="E7" s="9">
        <f t="shared" si="0"/>
        <v>520403</v>
      </c>
      <c r="F7" s="9">
        <f t="shared" si="0"/>
        <v>523480</v>
      </c>
      <c r="G7" s="9">
        <f t="shared" si="0"/>
        <v>774898</v>
      </c>
      <c r="H7" s="9">
        <f t="shared" si="0"/>
        <v>1196053</v>
      </c>
      <c r="I7" s="9">
        <f t="shared" si="0"/>
        <v>548209</v>
      </c>
      <c r="J7" s="9">
        <f t="shared" si="0"/>
        <v>5587976</v>
      </c>
    </row>
    <row r="8" spans="1:10" ht="17.25" customHeight="1">
      <c r="A8" s="10" t="s">
        <v>34</v>
      </c>
      <c r="B8" s="11">
        <f>B9+B12</f>
        <v>360368</v>
      </c>
      <c r="C8" s="11">
        <f t="shared" ref="C8:I8" si="1">C9+C12</f>
        <v>451615</v>
      </c>
      <c r="D8" s="11">
        <f t="shared" si="1"/>
        <v>404532</v>
      </c>
      <c r="E8" s="11">
        <f t="shared" si="1"/>
        <v>295736</v>
      </c>
      <c r="F8" s="11">
        <f t="shared" si="1"/>
        <v>309614</v>
      </c>
      <c r="G8" s="11">
        <f t="shared" si="1"/>
        <v>435573</v>
      </c>
      <c r="H8" s="11">
        <f t="shared" si="1"/>
        <v>647039</v>
      </c>
      <c r="I8" s="11">
        <f t="shared" si="1"/>
        <v>336440</v>
      </c>
      <c r="J8" s="11">
        <f t="shared" ref="J8:J23" si="2">SUM(B8:I8)</f>
        <v>3240917</v>
      </c>
    </row>
    <row r="9" spans="1:10" ht="17.25" customHeight="1">
      <c r="A9" s="15" t="s">
        <v>19</v>
      </c>
      <c r="B9" s="13">
        <f>+B10+B11</f>
        <v>46024</v>
      </c>
      <c r="C9" s="13">
        <f t="shared" ref="C9:I9" si="3">+C10+C11</f>
        <v>61465</v>
      </c>
      <c r="D9" s="13">
        <f t="shared" si="3"/>
        <v>53147</v>
      </c>
      <c r="E9" s="13">
        <f t="shared" si="3"/>
        <v>38203</v>
      </c>
      <c r="F9" s="13">
        <f t="shared" si="3"/>
        <v>40368</v>
      </c>
      <c r="G9" s="13">
        <f t="shared" si="3"/>
        <v>49996</v>
      </c>
      <c r="H9" s="13">
        <f t="shared" si="3"/>
        <v>58399</v>
      </c>
      <c r="I9" s="13">
        <f t="shared" si="3"/>
        <v>53703</v>
      </c>
      <c r="J9" s="11">
        <f t="shared" si="2"/>
        <v>401305</v>
      </c>
    </row>
    <row r="10" spans="1:10" ht="17.25" customHeight="1">
      <c r="A10" s="31" t="s">
        <v>20</v>
      </c>
      <c r="B10" s="13">
        <v>46024</v>
      </c>
      <c r="C10" s="13">
        <v>61465</v>
      </c>
      <c r="D10" s="13">
        <v>53147</v>
      </c>
      <c r="E10" s="13">
        <v>38203</v>
      </c>
      <c r="F10" s="13">
        <v>40368</v>
      </c>
      <c r="G10" s="13">
        <v>49996</v>
      </c>
      <c r="H10" s="13">
        <v>58399</v>
      </c>
      <c r="I10" s="13">
        <v>53703</v>
      </c>
      <c r="J10" s="11">
        <f>SUM(B10:I10)</f>
        <v>401305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314344</v>
      </c>
      <c r="C12" s="17">
        <f t="shared" si="4"/>
        <v>390150</v>
      </c>
      <c r="D12" s="17">
        <f t="shared" si="4"/>
        <v>351385</v>
      </c>
      <c r="E12" s="17">
        <f t="shared" si="4"/>
        <v>257533</v>
      </c>
      <c r="F12" s="17">
        <f t="shared" si="4"/>
        <v>269246</v>
      </c>
      <c r="G12" s="17">
        <f t="shared" si="4"/>
        <v>385577</v>
      </c>
      <c r="H12" s="17">
        <f t="shared" si="4"/>
        <v>588640</v>
      </c>
      <c r="I12" s="17">
        <f t="shared" si="4"/>
        <v>282737</v>
      </c>
      <c r="J12" s="11">
        <f t="shared" si="2"/>
        <v>2839612</v>
      </c>
    </row>
    <row r="13" spans="1:10" ht="17.25" customHeight="1">
      <c r="A13" s="14" t="s">
        <v>22</v>
      </c>
      <c r="B13" s="13">
        <v>128144</v>
      </c>
      <c r="C13" s="13">
        <v>171001</v>
      </c>
      <c r="D13" s="13">
        <v>159843</v>
      </c>
      <c r="E13" s="13">
        <v>119351</v>
      </c>
      <c r="F13" s="13">
        <v>119861</v>
      </c>
      <c r="G13" s="13">
        <v>170468</v>
      </c>
      <c r="H13" s="13">
        <v>255847</v>
      </c>
      <c r="I13" s="13">
        <v>116304</v>
      </c>
      <c r="J13" s="11">
        <f t="shared" si="2"/>
        <v>1240819</v>
      </c>
    </row>
    <row r="14" spans="1:10" ht="17.25" customHeight="1">
      <c r="A14" s="14" t="s">
        <v>23</v>
      </c>
      <c r="B14" s="13">
        <v>137047</v>
      </c>
      <c r="C14" s="13">
        <v>152275</v>
      </c>
      <c r="D14" s="13">
        <v>136561</v>
      </c>
      <c r="E14" s="13">
        <v>97040</v>
      </c>
      <c r="F14" s="13">
        <v>109886</v>
      </c>
      <c r="G14" s="13">
        <v>158164</v>
      </c>
      <c r="H14" s="13">
        <v>260036</v>
      </c>
      <c r="I14" s="13">
        <v>122574</v>
      </c>
      <c r="J14" s="11">
        <f t="shared" si="2"/>
        <v>1173583</v>
      </c>
    </row>
    <row r="15" spans="1:10" ht="17.25" customHeight="1">
      <c r="A15" s="14" t="s">
        <v>24</v>
      </c>
      <c r="B15" s="13">
        <v>49153</v>
      </c>
      <c r="C15" s="13">
        <v>66874</v>
      </c>
      <c r="D15" s="13">
        <v>54981</v>
      </c>
      <c r="E15" s="13">
        <v>41142</v>
      </c>
      <c r="F15" s="13">
        <v>39499</v>
      </c>
      <c r="G15" s="13">
        <v>56945</v>
      </c>
      <c r="H15" s="13">
        <v>72757</v>
      </c>
      <c r="I15" s="13">
        <v>43859</v>
      </c>
      <c r="J15" s="11">
        <f t="shared" si="2"/>
        <v>425210</v>
      </c>
    </row>
    <row r="16" spans="1:10" ht="17.25" customHeight="1">
      <c r="A16" s="16" t="s">
        <v>25</v>
      </c>
      <c r="B16" s="11">
        <f>+B17+B18+B19</f>
        <v>205991</v>
      </c>
      <c r="C16" s="11">
        <f t="shared" ref="C16:I16" si="5">+C17+C18+C19</f>
        <v>224025</v>
      </c>
      <c r="D16" s="11">
        <f t="shared" si="5"/>
        <v>211057</v>
      </c>
      <c r="E16" s="11">
        <f t="shared" si="5"/>
        <v>170388</v>
      </c>
      <c r="F16" s="11">
        <f t="shared" si="5"/>
        <v>169218</v>
      </c>
      <c r="G16" s="11">
        <f t="shared" si="5"/>
        <v>282315</v>
      </c>
      <c r="H16" s="11">
        <f t="shared" si="5"/>
        <v>485887</v>
      </c>
      <c r="I16" s="11">
        <f t="shared" si="5"/>
        <v>172562</v>
      </c>
      <c r="J16" s="11">
        <f t="shared" si="2"/>
        <v>1921443</v>
      </c>
    </row>
    <row r="17" spans="1:10" ht="17.25" customHeight="1">
      <c r="A17" s="12" t="s">
        <v>26</v>
      </c>
      <c r="B17" s="13">
        <v>96756</v>
      </c>
      <c r="C17" s="13">
        <v>118427</v>
      </c>
      <c r="D17" s="13">
        <v>113216</v>
      </c>
      <c r="E17" s="13">
        <v>90921</v>
      </c>
      <c r="F17" s="13">
        <v>88776</v>
      </c>
      <c r="G17" s="13">
        <v>145107</v>
      </c>
      <c r="H17" s="13">
        <v>239046</v>
      </c>
      <c r="I17" s="13">
        <v>89470</v>
      </c>
      <c r="J17" s="11">
        <f t="shared" si="2"/>
        <v>981719</v>
      </c>
    </row>
    <row r="18" spans="1:10" ht="17.25" customHeight="1">
      <c r="A18" s="12" t="s">
        <v>27</v>
      </c>
      <c r="B18" s="13">
        <v>82602</v>
      </c>
      <c r="C18" s="13">
        <v>75951</v>
      </c>
      <c r="D18" s="13">
        <v>71629</v>
      </c>
      <c r="E18" s="13">
        <v>57667</v>
      </c>
      <c r="F18" s="13">
        <v>61522</v>
      </c>
      <c r="G18" s="13">
        <v>104519</v>
      </c>
      <c r="H18" s="13">
        <v>196908</v>
      </c>
      <c r="I18" s="13">
        <v>62672</v>
      </c>
      <c r="J18" s="11">
        <f t="shared" si="2"/>
        <v>713470</v>
      </c>
    </row>
    <row r="19" spans="1:10" ht="17.25" customHeight="1">
      <c r="A19" s="12" t="s">
        <v>28</v>
      </c>
      <c r="B19" s="13">
        <v>26633</v>
      </c>
      <c r="C19" s="13">
        <v>29647</v>
      </c>
      <c r="D19" s="13">
        <v>26212</v>
      </c>
      <c r="E19" s="13">
        <v>21800</v>
      </c>
      <c r="F19" s="13">
        <v>18920</v>
      </c>
      <c r="G19" s="13">
        <v>32689</v>
      </c>
      <c r="H19" s="13">
        <v>49933</v>
      </c>
      <c r="I19" s="13">
        <v>20420</v>
      </c>
      <c r="J19" s="11">
        <f t="shared" si="2"/>
        <v>226254</v>
      </c>
    </row>
    <row r="20" spans="1:10" ht="17.25" customHeight="1">
      <c r="A20" s="16" t="s">
        <v>29</v>
      </c>
      <c r="B20" s="13">
        <v>39034</v>
      </c>
      <c r="C20" s="13">
        <v>60356</v>
      </c>
      <c r="D20" s="13">
        <v>67955</v>
      </c>
      <c r="E20" s="13">
        <v>54279</v>
      </c>
      <c r="F20" s="13">
        <v>44648</v>
      </c>
      <c r="G20" s="13">
        <v>57010</v>
      </c>
      <c r="H20" s="13">
        <v>63127</v>
      </c>
      <c r="I20" s="13">
        <v>31035</v>
      </c>
      <c r="J20" s="11">
        <f t="shared" si="2"/>
        <v>417444</v>
      </c>
    </row>
    <row r="21" spans="1:10" ht="17.25" customHeight="1">
      <c r="A21" s="12" t="s">
        <v>30</v>
      </c>
      <c r="B21" s="13">
        <f>ROUND(B$20*0.57,0)</f>
        <v>22249</v>
      </c>
      <c r="C21" s="13">
        <f>ROUND(C$20*0.57,0)</f>
        <v>34403</v>
      </c>
      <c r="D21" s="13">
        <f t="shared" ref="D21:I21" si="6">ROUND(D$20*0.57,0)</f>
        <v>38734</v>
      </c>
      <c r="E21" s="13">
        <f t="shared" si="6"/>
        <v>30939</v>
      </c>
      <c r="F21" s="13">
        <f t="shared" si="6"/>
        <v>25449</v>
      </c>
      <c r="G21" s="13">
        <f t="shared" si="6"/>
        <v>32496</v>
      </c>
      <c r="H21" s="13">
        <f t="shared" si="6"/>
        <v>35982</v>
      </c>
      <c r="I21" s="13">
        <f t="shared" si="6"/>
        <v>17690</v>
      </c>
      <c r="J21" s="11">
        <f t="shared" si="2"/>
        <v>237942</v>
      </c>
    </row>
    <row r="22" spans="1:10" ht="17.25" customHeight="1">
      <c r="A22" s="12" t="s">
        <v>31</v>
      </c>
      <c r="B22" s="13">
        <f>ROUND(B$20*0.43,0)</f>
        <v>16785</v>
      </c>
      <c r="C22" s="13">
        <f t="shared" ref="C22:I22" si="7">ROUND(C$20*0.43,0)</f>
        <v>25953</v>
      </c>
      <c r="D22" s="13">
        <f t="shared" si="7"/>
        <v>29221</v>
      </c>
      <c r="E22" s="13">
        <f t="shared" si="7"/>
        <v>23340</v>
      </c>
      <c r="F22" s="13">
        <f t="shared" si="7"/>
        <v>19199</v>
      </c>
      <c r="G22" s="13">
        <f t="shared" si="7"/>
        <v>24514</v>
      </c>
      <c r="H22" s="13">
        <f t="shared" si="7"/>
        <v>27145</v>
      </c>
      <c r="I22" s="13">
        <f t="shared" si="7"/>
        <v>13345</v>
      </c>
      <c r="J22" s="11">
        <f t="shared" si="2"/>
        <v>179502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8172</v>
      </c>
      <c r="J23" s="11">
        <f t="shared" si="2"/>
        <v>8172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7641.81</v>
      </c>
      <c r="J31" s="24">
        <f t="shared" ref="J31:J71" si="9">SUM(B31:I31)</f>
        <v>7641.81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1389798.1099999999</v>
      </c>
      <c r="C43" s="23">
        <f t="shared" ref="C43:I43" si="10">+C44+C52</f>
        <v>1926902.78</v>
      </c>
      <c r="D43" s="23">
        <f t="shared" si="10"/>
        <v>1884751.34</v>
      </c>
      <c r="E43" s="23">
        <f t="shared" si="10"/>
        <v>1427077.3399999999</v>
      </c>
      <c r="F43" s="23">
        <f t="shared" si="10"/>
        <v>1243012.22</v>
      </c>
      <c r="G43" s="23">
        <f t="shared" si="10"/>
        <v>1883655.2</v>
      </c>
      <c r="H43" s="23">
        <f t="shared" si="10"/>
        <v>2502500.33</v>
      </c>
      <c r="I43" s="23">
        <f t="shared" si="10"/>
        <v>1263851.31</v>
      </c>
      <c r="J43" s="23">
        <f t="shared" si="9"/>
        <v>13521548.629999999</v>
      </c>
    </row>
    <row r="44" spans="1:10" ht="17.25" customHeight="1">
      <c r="A44" s="16" t="s">
        <v>52</v>
      </c>
      <c r="B44" s="24">
        <f>SUM(B45:B51)</f>
        <v>1374786.96</v>
      </c>
      <c r="C44" s="24">
        <f t="shared" ref="C44:J44" si="11">SUM(C45:C51)</f>
        <v>1906335.84</v>
      </c>
      <c r="D44" s="24">
        <f t="shared" si="11"/>
        <v>1864366.26</v>
      </c>
      <c r="E44" s="24">
        <f t="shared" si="11"/>
        <v>1408111.65</v>
      </c>
      <c r="F44" s="24">
        <f t="shared" si="11"/>
        <v>1223739.2</v>
      </c>
      <c r="G44" s="24">
        <f t="shared" si="11"/>
        <v>1865644.42</v>
      </c>
      <c r="H44" s="24">
        <f t="shared" si="11"/>
        <v>2477145.37</v>
      </c>
      <c r="I44" s="24">
        <f t="shared" si="11"/>
        <v>1248677.3400000001</v>
      </c>
      <c r="J44" s="24">
        <f t="shared" si="11"/>
        <v>13368807.039999999</v>
      </c>
    </row>
    <row r="45" spans="1:10" ht="17.25" customHeight="1">
      <c r="A45" s="37" t="s">
        <v>53</v>
      </c>
      <c r="B45" s="24">
        <f t="shared" ref="B45:I45" si="12">ROUND(B26*B7,2)</f>
        <v>1374786.96</v>
      </c>
      <c r="C45" s="24">
        <f t="shared" si="12"/>
        <v>1902108.06</v>
      </c>
      <c r="D45" s="24">
        <f t="shared" si="12"/>
        <v>1864366.26</v>
      </c>
      <c r="E45" s="24">
        <f t="shared" si="12"/>
        <v>1394159.64</v>
      </c>
      <c r="F45" s="24">
        <f t="shared" si="12"/>
        <v>1223739.2</v>
      </c>
      <c r="G45" s="24">
        <f t="shared" si="12"/>
        <v>1865644.42</v>
      </c>
      <c r="H45" s="24">
        <f t="shared" si="12"/>
        <v>2477145.37</v>
      </c>
      <c r="I45" s="24">
        <f t="shared" si="12"/>
        <v>1241035.53</v>
      </c>
      <c r="J45" s="24">
        <f t="shared" si="9"/>
        <v>13342985.439999999</v>
      </c>
    </row>
    <row r="46" spans="1:10" ht="17.25" customHeight="1">
      <c r="A46" s="37" t="s">
        <v>54</v>
      </c>
      <c r="B46" s="20">
        <v>0</v>
      </c>
      <c r="C46" s="24">
        <f>ROUND(C27*C7,2)</f>
        <v>4227.78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4227.78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25166.69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25166.69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-11214.68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-11214.68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7641.81</v>
      </c>
      <c r="J49" s="24">
        <f>SUM(B49:I49)</f>
        <v>7641.81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-255506.76</v>
      </c>
      <c r="C56" s="38">
        <f t="shared" si="13"/>
        <v>-213353.25999999998</v>
      </c>
      <c r="D56" s="38">
        <f t="shared" si="13"/>
        <v>-205596.56</v>
      </c>
      <c r="E56" s="38">
        <f t="shared" si="13"/>
        <v>965485.43</v>
      </c>
      <c r="F56" s="38">
        <f t="shared" si="13"/>
        <v>-241591.23</v>
      </c>
      <c r="G56" s="38">
        <f t="shared" si="13"/>
        <v>-265831.56</v>
      </c>
      <c r="H56" s="38">
        <f t="shared" si="13"/>
        <v>-270492.36000000004</v>
      </c>
      <c r="I56" s="38">
        <f t="shared" si="13"/>
        <v>-176105.29</v>
      </c>
      <c r="J56" s="38">
        <f t="shared" si="9"/>
        <v>-662991.59000000008</v>
      </c>
    </row>
    <row r="57" spans="1:10" ht="18.75" customHeight="1">
      <c r="A57" s="16" t="s">
        <v>104</v>
      </c>
      <c r="B57" s="38">
        <f t="shared" ref="B57:I57" si="14">B58+B59+B60+B61+B62+B63</f>
        <v>-242087.77000000002</v>
      </c>
      <c r="C57" s="38">
        <f t="shared" si="14"/>
        <v>-193653.99</v>
      </c>
      <c r="D57" s="38">
        <f t="shared" si="14"/>
        <v>-186082.63</v>
      </c>
      <c r="E57" s="38">
        <f t="shared" si="14"/>
        <v>-114609</v>
      </c>
      <c r="F57" s="38">
        <f t="shared" si="14"/>
        <v>-227159.31</v>
      </c>
      <c r="G57" s="38">
        <f t="shared" si="14"/>
        <v>-247704.53999999998</v>
      </c>
      <c r="H57" s="38">
        <f t="shared" si="14"/>
        <v>-243418.71000000002</v>
      </c>
      <c r="I57" s="38">
        <f t="shared" si="14"/>
        <v>-162863.78</v>
      </c>
      <c r="J57" s="38">
        <f t="shared" si="9"/>
        <v>-1617579.73</v>
      </c>
    </row>
    <row r="58" spans="1:10" ht="18.75" customHeight="1">
      <c r="A58" s="12" t="s">
        <v>105</v>
      </c>
      <c r="B58" s="38">
        <f>-ROUND(B9*$D$3,2)</f>
        <v>-138072</v>
      </c>
      <c r="C58" s="38">
        <f t="shared" ref="C58:I58" si="15">-ROUND(C9*$D$3,2)</f>
        <v>-184395</v>
      </c>
      <c r="D58" s="38">
        <f t="shared" si="15"/>
        <v>-159441</v>
      </c>
      <c r="E58" s="38">
        <f t="shared" si="15"/>
        <v>-114609</v>
      </c>
      <c r="F58" s="38">
        <f t="shared" si="15"/>
        <v>-121104</v>
      </c>
      <c r="G58" s="38">
        <f t="shared" si="15"/>
        <v>-149988</v>
      </c>
      <c r="H58" s="38">
        <f t="shared" si="15"/>
        <v>-175197</v>
      </c>
      <c r="I58" s="38">
        <f t="shared" si="15"/>
        <v>-161109</v>
      </c>
      <c r="J58" s="38">
        <f t="shared" si="9"/>
        <v>-1203915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-3102</v>
      </c>
      <c r="C60" s="52">
        <v>-1689</v>
      </c>
      <c r="D60" s="52">
        <v>-1479</v>
      </c>
      <c r="E60" s="20">
        <v>0</v>
      </c>
      <c r="F60" s="52">
        <v>-2091</v>
      </c>
      <c r="G60" s="52">
        <v>-1257</v>
      </c>
      <c r="H60" s="52">
        <v>-873</v>
      </c>
      <c r="I60" s="52">
        <v>-225</v>
      </c>
      <c r="J60" s="38">
        <f t="shared" si="9"/>
        <v>-10716</v>
      </c>
    </row>
    <row r="61" spans="1:10" ht="18.75" customHeight="1">
      <c r="A61" s="12" t="s">
        <v>64</v>
      </c>
      <c r="B61" s="52">
        <v>-2217</v>
      </c>
      <c r="C61" s="52">
        <v>-1083</v>
      </c>
      <c r="D61" s="52">
        <v>-825</v>
      </c>
      <c r="E61" s="20">
        <v>0</v>
      </c>
      <c r="F61" s="52">
        <v>-1770</v>
      </c>
      <c r="G61" s="52">
        <v>-393</v>
      </c>
      <c r="H61" s="52">
        <v>-333</v>
      </c>
      <c r="I61" s="52">
        <v>-318</v>
      </c>
      <c r="J61" s="38">
        <f t="shared" si="9"/>
        <v>-6939</v>
      </c>
    </row>
    <row r="62" spans="1:10" ht="18.75" customHeight="1">
      <c r="A62" s="12" t="s">
        <v>65</v>
      </c>
      <c r="B62" s="52">
        <v>-98612.77</v>
      </c>
      <c r="C62" s="52">
        <v>-6262.99</v>
      </c>
      <c r="D62" s="52">
        <v>-24309.63</v>
      </c>
      <c r="E62" s="20">
        <v>0</v>
      </c>
      <c r="F62" s="52">
        <v>-102110.31</v>
      </c>
      <c r="G62" s="52">
        <v>-96010.54</v>
      </c>
      <c r="H62" s="52">
        <v>-67015.710000000006</v>
      </c>
      <c r="I62" s="52">
        <v>-1211.78</v>
      </c>
      <c r="J62" s="38">
        <f>SUM(B62:I62)</f>
        <v>-395533.73000000004</v>
      </c>
    </row>
    <row r="63" spans="1:10" ht="18.75" customHeight="1">
      <c r="A63" s="12" t="s">
        <v>66</v>
      </c>
      <c r="B63" s="52">
        <v>-84</v>
      </c>
      <c r="C63" s="52">
        <v>-224</v>
      </c>
      <c r="D63" s="20">
        <v>-28</v>
      </c>
      <c r="E63" s="20">
        <v>0</v>
      </c>
      <c r="F63" s="20">
        <v>-84</v>
      </c>
      <c r="G63" s="20">
        <v>-56</v>
      </c>
      <c r="H63" s="20">
        <v>0</v>
      </c>
      <c r="I63" s="20">
        <v>0</v>
      </c>
      <c r="J63" s="38">
        <f t="shared" si="9"/>
        <v>-476</v>
      </c>
    </row>
    <row r="64" spans="1:10" ht="18.75" customHeight="1">
      <c r="A64" s="16" t="s">
        <v>109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796501.53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670995.24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1060000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38">
        <v>-205728.85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113</v>
      </c>
      <c r="B83" s="20">
        <v>0</v>
      </c>
      <c r="C83" s="20">
        <v>0</v>
      </c>
      <c r="D83" s="20">
        <v>0</v>
      </c>
      <c r="E83" s="38">
        <v>283592.90000000002</v>
      </c>
      <c r="F83" s="20">
        <v>0</v>
      </c>
      <c r="G83" s="20">
        <v>0</v>
      </c>
      <c r="H83" s="20">
        <v>0</v>
      </c>
      <c r="I83" s="20">
        <v>0</v>
      </c>
      <c r="J83" s="53">
        <f t="shared" ref="J83:J90" si="17">SUM(B83:I83)</f>
        <v>283592.90000000002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114</v>
      </c>
      <c r="B86" s="25">
        <f t="shared" ref="B86:I86" si="18">+B87+B88</f>
        <v>1134291.3499999999</v>
      </c>
      <c r="C86" s="25">
        <f t="shared" si="18"/>
        <v>1713549.52</v>
      </c>
      <c r="D86" s="25">
        <f t="shared" si="18"/>
        <v>1679154.78</v>
      </c>
      <c r="E86" s="25">
        <f t="shared" si="18"/>
        <v>2392562.77</v>
      </c>
      <c r="F86" s="25">
        <f t="shared" si="18"/>
        <v>1001420.9899999999</v>
      </c>
      <c r="G86" s="25">
        <f t="shared" si="18"/>
        <v>1617823.64</v>
      </c>
      <c r="H86" s="25">
        <f t="shared" si="18"/>
        <v>2232007.9700000002</v>
      </c>
      <c r="I86" s="25">
        <f t="shared" si="18"/>
        <v>1087746.02</v>
      </c>
      <c r="J86" s="53">
        <f t="shared" si="17"/>
        <v>12858557.040000001</v>
      </c>
    </row>
    <row r="87" spans="1:10" ht="18.75" customHeight="1">
      <c r="A87" s="16" t="s">
        <v>112</v>
      </c>
      <c r="B87" s="25">
        <f>+B44+B57+B64+B83</f>
        <v>1119280.2</v>
      </c>
      <c r="C87" s="25">
        <f t="shared" ref="C87:I87" si="19">+C44+C57+C64+C83</f>
        <v>1692982.58</v>
      </c>
      <c r="D87" s="25">
        <f t="shared" si="19"/>
        <v>1658769.7</v>
      </c>
      <c r="E87" s="25">
        <f t="shared" si="19"/>
        <v>2373597.08</v>
      </c>
      <c r="F87" s="25">
        <f t="shared" si="19"/>
        <v>982147.96999999986</v>
      </c>
      <c r="G87" s="25">
        <f t="shared" si="19"/>
        <v>1599812.8599999999</v>
      </c>
      <c r="H87" s="25">
        <f t="shared" si="19"/>
        <v>2206653.0100000002</v>
      </c>
      <c r="I87" s="25">
        <f t="shared" si="19"/>
        <v>1072572.05</v>
      </c>
      <c r="J87" s="53">
        <f t="shared" si="17"/>
        <v>12705815.450000001</v>
      </c>
    </row>
    <row r="88" spans="1:10" ht="18.75" customHeight="1">
      <c r="A88" s="16" t="s">
        <v>117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115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116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1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12858557.060000001</v>
      </c>
    </row>
    <row r="95" spans="1:10" ht="18.75" customHeight="1">
      <c r="A95" s="27" t="s">
        <v>83</v>
      </c>
      <c r="B95" s="28">
        <v>141244.79999999999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141244.79999999999</v>
      </c>
    </row>
    <row r="96" spans="1:10" ht="18.75" customHeight="1">
      <c r="A96" s="27" t="s">
        <v>84</v>
      </c>
      <c r="B96" s="28">
        <v>993046.56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993046.56</v>
      </c>
    </row>
    <row r="97" spans="1:10" ht="18.75" customHeight="1">
      <c r="A97" s="27" t="s">
        <v>85</v>
      </c>
      <c r="B97" s="44">
        <v>0</v>
      </c>
      <c r="C97" s="28">
        <f>+C86</f>
        <v>1713549.52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1713549.52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1679154.78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1679154.78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1086781.51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1086781.51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159478.75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159478.75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1138360.49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1138360.49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7942.02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7942.02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1001420.9899999999</v>
      </c>
      <c r="G103" s="44">
        <v>0</v>
      </c>
      <c r="H103" s="44">
        <v>0</v>
      </c>
      <c r="I103" s="44">
        <v>0</v>
      </c>
      <c r="J103" s="45">
        <f t="shared" si="22"/>
        <v>1001420.9899999999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201561.01</v>
      </c>
      <c r="H104" s="44">
        <v>0</v>
      </c>
      <c r="I104" s="44">
        <v>0</v>
      </c>
      <c r="J104" s="45">
        <f t="shared" si="22"/>
        <v>201561.01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281990.26</v>
      </c>
      <c r="H105" s="44">
        <v>0</v>
      </c>
      <c r="I105" s="44">
        <v>0</v>
      </c>
      <c r="J105" s="45">
        <f t="shared" si="22"/>
        <v>281990.26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421166.33</v>
      </c>
      <c r="H106" s="44">
        <v>0</v>
      </c>
      <c r="I106" s="44">
        <v>0</v>
      </c>
      <c r="J106" s="45">
        <f t="shared" si="22"/>
        <v>421166.33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713106.05</v>
      </c>
      <c r="H107" s="44">
        <v>0</v>
      </c>
      <c r="I107" s="44">
        <v>0</v>
      </c>
      <c r="J107" s="45">
        <f t="shared" si="22"/>
        <v>713106.05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662655.82999999996</v>
      </c>
      <c r="I108" s="44">
        <v>0</v>
      </c>
      <c r="J108" s="45">
        <f t="shared" si="22"/>
        <v>662655.82999999996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52032.25</v>
      </c>
      <c r="I109" s="44">
        <v>0</v>
      </c>
      <c r="J109" s="45">
        <f t="shared" si="22"/>
        <v>52032.25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357094.91</v>
      </c>
      <c r="I110" s="44">
        <v>0</v>
      </c>
      <c r="J110" s="45">
        <f t="shared" si="22"/>
        <v>357094.91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306900.31</v>
      </c>
      <c r="I111" s="44">
        <v>0</v>
      </c>
      <c r="J111" s="45">
        <f t="shared" si="22"/>
        <v>306900.31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853324.67</v>
      </c>
      <c r="I112" s="44">
        <v>0</v>
      </c>
      <c r="J112" s="45">
        <f t="shared" si="22"/>
        <v>853324.67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73923.509999999995</v>
      </c>
      <c r="J113" s="45">
        <f t="shared" si="22"/>
        <v>73923.509999999995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370999.34</v>
      </c>
      <c r="J114" s="45">
        <f t="shared" si="22"/>
        <v>370999.34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642823.17000000004</v>
      </c>
      <c r="J115" s="48">
        <f t="shared" si="22"/>
        <v>642823.17000000004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 t="s">
        <v>120</v>
      </c>
    </row>
    <row r="118" spans="1:10" ht="18.75" customHeight="1">
      <c r="A118" s="43" t="s">
        <v>121</v>
      </c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2013-08-23T18:21:57Z</dcterms:modified>
</cp:coreProperties>
</file>