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90" i="8"/>
  <c r="J77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C64"/>
  <c r="D64"/>
  <c r="E64"/>
  <c r="F64"/>
  <c r="G64"/>
  <c r="H64"/>
  <c r="I64"/>
  <c r="J65"/>
  <c r="J66"/>
  <c r="J67"/>
  <c r="J81"/>
  <c r="J85"/>
  <c r="B88"/>
  <c r="C88"/>
  <c r="D88"/>
  <c r="E88"/>
  <c r="F88"/>
  <c r="G88"/>
  <c r="H88"/>
  <c r="I88"/>
  <c r="J88"/>
  <c r="J89"/>
  <c r="B90"/>
  <c r="C90"/>
  <c r="D90"/>
  <c r="E90"/>
  <c r="F90"/>
  <c r="G90"/>
  <c r="H90"/>
  <c r="I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H56" l="1"/>
  <c r="D56"/>
  <c r="I56"/>
  <c r="G56"/>
  <c r="F56"/>
  <c r="J64"/>
  <c r="E56"/>
  <c r="C56"/>
  <c r="J57"/>
  <c r="B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I87"/>
  <c r="I86" s="1"/>
  <c r="I43"/>
  <c r="G87"/>
  <c r="G86" s="1"/>
  <c r="G43"/>
  <c r="E48"/>
  <c r="J48" s="1"/>
  <c r="E45"/>
  <c r="C45"/>
  <c r="C44" s="1"/>
  <c r="C46"/>
  <c r="J46" s="1"/>
  <c r="J9"/>
  <c r="J56" l="1"/>
  <c r="E44"/>
  <c r="C87"/>
  <c r="C86" s="1"/>
  <c r="C97" s="1"/>
  <c r="J97" s="1"/>
  <c r="J94" s="1"/>
  <c r="C43"/>
  <c r="J45"/>
  <c r="J44" s="1"/>
  <c r="B44"/>
  <c r="B43" l="1"/>
  <c r="B87"/>
  <c r="E87"/>
  <c r="E86" s="1"/>
  <c r="E43"/>
  <c r="J43" l="1"/>
  <c r="B86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<sst xmlns="http://schemas.openxmlformats.org/spreadsheetml/2006/main" count="120" uniqueCount="120">
  <si>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</si>
  <si>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</si>
  <si>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</si>
  <si>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</si>
  <si>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</si>
  <si>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</si>
  <si>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</si>
  <si>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</si>
  <si>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</si>
  <si>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</si>
  <si>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</si>
  <si>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</si>
  <si>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</si>
  <si>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</si>
  <si>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</si>
  <si>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</si>
  <si>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</si>
  <si>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</si>
  <si>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</si>
  <si>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</si>
  <si>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</si>
  <si>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</si>
  <si>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</si>
  <si>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</si>
  <si>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</si>
  <si>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</si>
  <si>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</si>
  <si>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</si>
  <si>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</si>
  <si>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</si>
  <si>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</si>
  <si>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</si>
  <si>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</si>
  <si>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</si>
  <si>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</si>
  <si>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</si>
  <si>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</si>
  <si>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</si>
  <si>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</si>
  <si>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</si>
  <si>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</si>
  <si>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</si>
  <si>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</si>
  <si>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</si>
  <si>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</si>
  <si>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</si>
  <si>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</si>
  <si>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</si>
  <si>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</si>
  <si>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</si>
  <si>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</si>
  <si>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</si>
  <si>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</si>
  <si>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</si>
  <si>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</si>
  <si>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</si>
  <si>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</si>
  <si>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</si>
  <si>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</si>
  <si>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</si>
  <si>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</si>
  <si>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</si>
  <si>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</si>
  <si>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</si>
  <si>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</si>
  <si>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</si>
  <si>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</si>
  <si>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</si>
  <si>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</si>
  <si>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</si>
  <si>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</si>
  <si>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</si>
  <si>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</si>
  <si>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</si>
  <si>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</si>
  <si>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</si>
  <si>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</si>
  <si>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</si>
  <si>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</si>
  <si>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</si>
  <si>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</si>
  <si>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</si>
  <si>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</si>
  <si>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</si>
  <si>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</si>
  <si>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</si>
  <si>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</si>
  <si>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</si>
  <si>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</si>
  <si>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</si>
  <si>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</si>
  <si>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</si>
  <si>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</si>
  <si>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</si>
  <si>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</si>
  <si>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</si>
  <si>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</si>
  <si>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</si>
  <si>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</si>
  <si>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</si>
  <si>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</si>
  <si>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</si>
  <si>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</si>
  <si>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</si>
  <si>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</si>
  <si>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</si>
  <si>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</si>
  <si>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</si>
  <si>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</si>
  <si>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</si>
  <si>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</si>
  <si>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</si>
  <si>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</si>
  <si>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</si>
  <si>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</si>
  <si>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</si>
  <si>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</si>
  <si>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18/08/13 - VENCIMENTO 23/08/13</t>
  </si>
  <si>
    <t xml:space="preserve">6.3. Revisão de Remuneração pelo Transporte Coletivo </t>
  </si>
  <si>
    <t xml:space="preserve">6.4. Revisão de Remuneração pelo Serviço Atende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</si>
</sst>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179544</v>
      </c>
      <c r="C7" s="9">
        <f t="shared" si="0"/>
        <v>211102</v>
      </c>
      <c r="D7" s="9">
        <f t="shared" si="0"/>
        <v>207681</v>
      </c>
      <c r="E7" s="9">
        <f t="shared" si="0"/>
        <v>161593</v>
      </c>
      <c r="F7" s="9">
        <f t="shared" si="0"/>
        <v>124108</v>
      </c>
      <c r="G7" s="9">
        <f t="shared" si="0"/>
        <v>237549</v>
      </c>
      <c r="H7" s="9">
        <f t="shared" si="0"/>
        <v>358953</v>
      </c>
      <c r="I7" s="9">
        <f t="shared" si="0"/>
        <v>126981</v>
      </c>
      <c r="J7" s="9">
        <f t="shared" si="0"/>
        <v>1607511</v>
      </c>
    </row>
    <row r="8" spans="1:10" ht="17.25" customHeight="1">
      <c r="A8" s="10" t="s">
        <v>34</v>
      </c>
      <c r="B8" s="11">
        <f>B9+B12</f>
        <v>102277</v>
      </c>
      <c r="C8" s="11">
        <f t="shared" ref="C8:I8" si="1">C9+C12</f>
        <v>125622</v>
      </c>
      <c r="D8" s="11">
        <f t="shared" si="1"/>
        <v>119459</v>
      </c>
      <c r="E8" s="11">
        <f t="shared" si="1"/>
        <v>89012</v>
      </c>
      <c r="F8" s="11">
        <f t="shared" si="1"/>
        <v>72230</v>
      </c>
      <c r="G8" s="11">
        <f t="shared" si="1"/>
        <v>124549</v>
      </c>
      <c r="H8" s="11">
        <f t="shared" si="1"/>
        <v>185066</v>
      </c>
      <c r="I8" s="11">
        <f t="shared" si="1"/>
        <v>76754</v>
      </c>
      <c r="J8" s="11">
        <f t="shared" ref="J8:J23" si="2">SUM(B8:I8)</f>
        <v>894969</v>
      </c>
    </row>
    <row r="9" spans="1:10" ht="17.25" customHeight="1">
      <c r="A9" s="15" t="s">
        <v>19</v>
      </c>
      <c r="B9" s="13">
        <f>+B10+B11</f>
        <v>20456</v>
      </c>
      <c r="C9" s="13">
        <f t="shared" ref="C9:I9" si="3">+C10+C11</f>
        <v>27234</v>
      </c>
      <c r="D9" s="13">
        <f t="shared" si="3"/>
        <v>24473</v>
      </c>
      <c r="E9" s="13">
        <f t="shared" si="3"/>
        <v>18362</v>
      </c>
      <c r="F9" s="13">
        <f t="shared" si="3"/>
        <v>14524</v>
      </c>
      <c r="G9" s="13">
        <f t="shared" si="3"/>
        <v>20572</v>
      </c>
      <c r="H9" s="13">
        <f t="shared" si="3"/>
        <v>23188</v>
      </c>
      <c r="I9" s="13">
        <f t="shared" si="3"/>
        <v>15935</v>
      </c>
      <c r="J9" s="11">
        <f t="shared" si="2"/>
        <v>164744</v>
      </c>
    </row>
    <row r="10" spans="1:10" ht="17.25" customHeight="1">
      <c r="A10" s="31" t="s">
        <v>20</v>
      </c>
      <c r="B10" s="13">
        <v>20456</v>
      </c>
      <c r="C10" s="13">
        <v>27234</v>
      </c>
      <c r="D10" s="13">
        <v>24473</v>
      </c>
      <c r="E10" s="13">
        <v>18362</v>
      </c>
      <c r="F10" s="13">
        <v>14524</v>
      </c>
      <c r="G10" s="13">
        <v>20572</v>
      </c>
      <c r="H10" s="13">
        <v>23188</v>
      </c>
      <c r="I10" s="13">
        <v>15935</v>
      </c>
      <c r="J10" s="11">
        <f>SUM(B10:I10)</f>
        <v>164744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81821</v>
      </c>
      <c r="C12" s="17">
        <f t="shared" si="4"/>
        <v>98388</v>
      </c>
      <c r="D12" s="17">
        <f t="shared" si="4"/>
        <v>94986</v>
      </c>
      <c r="E12" s="17">
        <f t="shared" si="4"/>
        <v>70650</v>
      </c>
      <c r="F12" s="17">
        <f t="shared" si="4"/>
        <v>57706</v>
      </c>
      <c r="G12" s="17">
        <f t="shared" si="4"/>
        <v>103977</v>
      </c>
      <c r="H12" s="17">
        <f t="shared" si="4"/>
        <v>161878</v>
      </c>
      <c r="I12" s="17">
        <f t="shared" si="4"/>
        <v>60819</v>
      </c>
      <c r="J12" s="11">
        <f t="shared" si="2"/>
        <v>730225</v>
      </c>
    </row>
    <row r="13" spans="1:10" ht="17.25" customHeight="1">
      <c r="A13" s="14" t="s">
        <v>22</v>
      </c>
      <c r="B13" s="13">
        <v>34414</v>
      </c>
      <c r="C13" s="13">
        <v>45673</v>
      </c>
      <c r="D13" s="13">
        <v>44535</v>
      </c>
      <c r="E13" s="13">
        <v>33909</v>
      </c>
      <c r="F13" s="13">
        <v>26983</v>
      </c>
      <c r="G13" s="13">
        <v>44870</v>
      </c>
      <c r="H13" s="13">
        <v>66891</v>
      </c>
      <c r="I13" s="13">
        <v>24827</v>
      </c>
      <c r="J13" s="11">
        <f t="shared" si="2"/>
        <v>322102</v>
      </c>
    </row>
    <row r="14" spans="1:10" ht="17.25" customHeight="1">
      <c r="A14" s="14" t="s">
        <v>23</v>
      </c>
      <c r="B14" s="13">
        <v>37971</v>
      </c>
      <c r="C14" s="13">
        <v>40836</v>
      </c>
      <c r="D14" s="13">
        <v>40486</v>
      </c>
      <c r="E14" s="13">
        <v>29123</v>
      </c>
      <c r="F14" s="13">
        <v>24378</v>
      </c>
      <c r="G14" s="13">
        <v>48022</v>
      </c>
      <c r="H14" s="13">
        <v>81026</v>
      </c>
      <c r="I14" s="13">
        <v>29405</v>
      </c>
      <c r="J14" s="11">
        <f t="shared" si="2"/>
        <v>331247</v>
      </c>
    </row>
    <row r="15" spans="1:10" ht="17.25" customHeight="1">
      <c r="A15" s="14" t="s">
        <v>24</v>
      </c>
      <c r="B15" s="13">
        <v>9436</v>
      </c>
      <c r="C15" s="13">
        <v>11879</v>
      </c>
      <c r="D15" s="13">
        <v>9965</v>
      </c>
      <c r="E15" s="13">
        <v>7618</v>
      </c>
      <c r="F15" s="13">
        <v>6345</v>
      </c>
      <c r="G15" s="13">
        <v>11085</v>
      </c>
      <c r="H15" s="13">
        <v>13961</v>
      </c>
      <c r="I15" s="13">
        <v>6587</v>
      </c>
      <c r="J15" s="11">
        <f t="shared" si="2"/>
        <v>76876</v>
      </c>
    </row>
    <row r="16" spans="1:10" ht="17.25" customHeight="1">
      <c r="A16" s="16" t="s">
        <v>25</v>
      </c>
      <c r="B16" s="11">
        <f>+B17+B18+B19</f>
        <v>62633</v>
      </c>
      <c r="C16" s="11">
        <f t="shared" ref="C16:I16" si="5">+C17+C18+C19</f>
        <v>65371</v>
      </c>
      <c r="D16" s="11">
        <f t="shared" si="5"/>
        <v>65245</v>
      </c>
      <c r="E16" s="11">
        <f t="shared" si="5"/>
        <v>51802</v>
      </c>
      <c r="F16" s="11">
        <f t="shared" si="5"/>
        <v>39179</v>
      </c>
      <c r="G16" s="11">
        <f t="shared" si="5"/>
        <v>94199</v>
      </c>
      <c r="H16" s="11">
        <f t="shared" si="5"/>
        <v>154674</v>
      </c>
      <c r="I16" s="11">
        <f t="shared" si="5"/>
        <v>41925</v>
      </c>
      <c r="J16" s="11">
        <f t="shared" si="2"/>
        <v>575028</v>
      </c>
    </row>
    <row r="17" spans="1:10" ht="17.25" customHeight="1">
      <c r="A17" s="12" t="s">
        <v>26</v>
      </c>
      <c r="B17" s="13">
        <v>32008</v>
      </c>
      <c r="C17" s="13">
        <v>37877</v>
      </c>
      <c r="D17" s="13">
        <v>37829</v>
      </c>
      <c r="E17" s="13">
        <v>30015</v>
      </c>
      <c r="F17" s="13">
        <v>22841</v>
      </c>
      <c r="G17" s="13">
        <v>49216</v>
      </c>
      <c r="H17" s="13">
        <v>74381</v>
      </c>
      <c r="I17" s="13">
        <v>22476</v>
      </c>
      <c r="J17" s="11">
        <f t="shared" si="2"/>
        <v>306643</v>
      </c>
    </row>
    <row r="18" spans="1:10" ht="17.25" customHeight="1">
      <c r="A18" s="12" t="s">
        <v>27</v>
      </c>
      <c r="B18" s="13">
        <v>24754</v>
      </c>
      <c r="C18" s="13">
        <v>21529</v>
      </c>
      <c r="D18" s="13">
        <v>22282</v>
      </c>
      <c r="E18" s="13">
        <v>17392</v>
      </c>
      <c r="F18" s="13">
        <v>13227</v>
      </c>
      <c r="G18" s="13">
        <v>37307</v>
      </c>
      <c r="H18" s="13">
        <v>69428</v>
      </c>
      <c r="I18" s="13">
        <v>16322</v>
      </c>
      <c r="J18" s="11">
        <f t="shared" si="2"/>
        <v>222241</v>
      </c>
    </row>
    <row r="19" spans="1:10" ht="17.25" customHeight="1">
      <c r="A19" s="12" t="s">
        <v>28</v>
      </c>
      <c r="B19" s="13">
        <v>5871</v>
      </c>
      <c r="C19" s="13">
        <v>5965</v>
      </c>
      <c r="D19" s="13">
        <v>5134</v>
      </c>
      <c r="E19" s="13">
        <v>4395</v>
      </c>
      <c r="F19" s="13">
        <v>3111</v>
      </c>
      <c r="G19" s="13">
        <v>7676</v>
      </c>
      <c r="H19" s="13">
        <v>10865</v>
      </c>
      <c r="I19" s="13">
        <v>3127</v>
      </c>
      <c r="J19" s="11">
        <f t="shared" si="2"/>
        <v>46144</v>
      </c>
    </row>
    <row r="20" spans="1:10" ht="17.25" customHeight="1">
      <c r="A20" s="16" t="s">
        <v>29</v>
      </c>
      <c r="B20" s="13">
        <v>14634</v>
      </c>
      <c r="C20" s="13">
        <v>20109</v>
      </c>
      <c r="D20" s="13">
        <v>22977</v>
      </c>
      <c r="E20" s="13">
        <v>20779</v>
      </c>
      <c r="F20" s="13">
        <v>12699</v>
      </c>
      <c r="G20" s="13">
        <v>18801</v>
      </c>
      <c r="H20" s="13">
        <v>19213</v>
      </c>
      <c r="I20" s="13">
        <v>7504</v>
      </c>
      <c r="J20" s="11">
        <f t="shared" si="2"/>
        <v>136716</v>
      </c>
    </row>
    <row r="21" spans="1:10" ht="17.25" customHeight="1">
      <c r="A21" s="12" t="s">
        <v>30</v>
      </c>
      <c r="B21" s="13">
        <f>ROUND(B$20*0.57,0)</f>
        <v>8341</v>
      </c>
      <c r="C21" s="13">
        <f>ROUND(C$20*0.57,0)</f>
        <v>11462</v>
      </c>
      <c r="D21" s="13">
        <f t="shared" ref="D21:I21" si="6">ROUND(D$20*0.57,0)</f>
        <v>13097</v>
      </c>
      <c r="E21" s="13">
        <f t="shared" si="6"/>
        <v>11844</v>
      </c>
      <c r="F21" s="13">
        <f t="shared" si="6"/>
        <v>7238</v>
      </c>
      <c r="G21" s="13">
        <f t="shared" si="6"/>
        <v>10717</v>
      </c>
      <c r="H21" s="13">
        <f t="shared" si="6"/>
        <v>10951</v>
      </c>
      <c r="I21" s="13">
        <f t="shared" si="6"/>
        <v>4277</v>
      </c>
      <c r="J21" s="11">
        <f t="shared" si="2"/>
        <v>77927</v>
      </c>
    </row>
    <row r="22" spans="1:10" ht="17.25" customHeight="1">
      <c r="A22" s="12" t="s">
        <v>31</v>
      </c>
      <c r="B22" s="13">
        <f>ROUND(B$20*0.43,0)</f>
        <v>6293</v>
      </c>
      <c r="C22" s="13">
        <f t="shared" ref="C22:I22" si="7">ROUND(C$20*0.43,0)</f>
        <v>8647</v>
      </c>
      <c r="D22" s="13">
        <f t="shared" si="7"/>
        <v>9880</v>
      </c>
      <c r="E22" s="13">
        <f t="shared" si="7"/>
        <v>8935</v>
      </c>
      <c r="F22" s="13">
        <f t="shared" si="7"/>
        <v>5461</v>
      </c>
      <c r="G22" s="13">
        <f t="shared" si="7"/>
        <v>8084</v>
      </c>
      <c r="H22" s="13">
        <f t="shared" si="7"/>
        <v>8262</v>
      </c>
      <c r="I22" s="13">
        <f t="shared" si="7"/>
        <v>3227</v>
      </c>
      <c r="J22" s="11">
        <f t="shared" si="2"/>
        <v>58789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798</v>
      </c>
      <c r="J23" s="11">
        <f t="shared" si="2"/>
        <v>798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2.70581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4.836E-2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24335.07</v>
      </c>
      <c r="J31" s="24">
        <f t="shared" ref="J31:J71" si="9">SUM(B31:I31)</f>
        <v>24335.07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422737.62</v>
      </c>
      <c r="C43" s="23">
        <f t="shared" ref="C43:I43" si="10">+C44+C52</f>
        <v>567351.57999999996</v>
      </c>
      <c r="D43" s="23">
        <f t="shared" si="10"/>
        <v>586835.01</v>
      </c>
      <c r="E43" s="23">
        <f t="shared" si="10"/>
        <v>456205.65</v>
      </c>
      <c r="F43" s="23">
        <f t="shared" si="10"/>
        <v>309400.29000000004</v>
      </c>
      <c r="G43" s="23">
        <f t="shared" si="10"/>
        <v>589933.75</v>
      </c>
      <c r="H43" s="23">
        <f t="shared" si="10"/>
        <v>768782.52</v>
      </c>
      <c r="I43" s="23">
        <f t="shared" si="10"/>
        <v>326968.63</v>
      </c>
      <c r="J43" s="23">
        <f t="shared" si="9"/>
        <v>4028215.05</v>
      </c>
    </row>
    <row r="44" spans="1:10" ht="17.25" customHeight="1">
      <c r="A44" s="16" t="s">
        <v>52</v>
      </c>
      <c r="B44" s="24">
        <f>SUM(B45:B51)</f>
        <v>407726.47</v>
      </c>
      <c r="C44" s="24">
        <f t="shared" ref="C44:J44" si="11">SUM(C45:C51)</f>
        <v>546784.64</v>
      </c>
      <c r="D44" s="24">
        <f t="shared" si="11"/>
        <v>566449.93000000005</v>
      </c>
      <c r="E44" s="24">
        <f t="shared" si="11"/>
        <v>437239.96</v>
      </c>
      <c r="F44" s="24">
        <f t="shared" si="11"/>
        <v>290127.27</v>
      </c>
      <c r="G44" s="24">
        <f t="shared" si="11"/>
        <v>571922.97</v>
      </c>
      <c r="H44" s="24">
        <f t="shared" si="11"/>
        <v>743427.56</v>
      </c>
      <c r="I44" s="24">
        <f t="shared" si="11"/>
        <v>311794.66000000003</v>
      </c>
      <c r="J44" s="24">
        <f t="shared" si="11"/>
        <v>3875473.4599999995</v>
      </c>
    </row>
    <row r="45" spans="1:10" ht="17.25" customHeight="1">
      <c r="A45" s="37" t="s">
        <v>53</v>
      </c>
      <c r="B45" s="24">
        <f t="shared" ref="B45:I45" si="12">ROUND(B26*B7,2)</f>
        <v>407726.47</v>
      </c>
      <c r="C45" s="24">
        <f t="shared" si="12"/>
        <v>545572.01</v>
      </c>
      <c r="D45" s="24">
        <f t="shared" si="12"/>
        <v>566449.93000000005</v>
      </c>
      <c r="E45" s="24">
        <f t="shared" si="12"/>
        <v>432907.65</v>
      </c>
      <c r="F45" s="24">
        <f t="shared" si="12"/>
        <v>290127.27</v>
      </c>
      <c r="G45" s="24">
        <f t="shared" si="12"/>
        <v>571922.97</v>
      </c>
      <c r="H45" s="24">
        <f t="shared" si="12"/>
        <v>743427.56</v>
      </c>
      <c r="I45" s="24">
        <f t="shared" si="12"/>
        <v>287459.59000000003</v>
      </c>
      <c r="J45" s="24">
        <f t="shared" si="9"/>
        <v>3845593.4499999997</v>
      </c>
    </row>
    <row r="46" spans="1:10" ht="17.25" customHeight="1">
      <c r="A46" s="37" t="s">
        <v>54</v>
      </c>
      <c r="B46" s="20">
        <v>0</v>
      </c>
      <c r="C46" s="24">
        <f>ROUND(C27*C7,2)</f>
        <v>1212.6300000000001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1212.6300000000001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7814.64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7814.64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-3482.33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-3482.33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24335.07</v>
      </c>
      <c r="J49" s="24">
        <f>SUM(B49:I49)</f>
        <v>24335.07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-61368</v>
      </c>
      <c r="C56" s="38">
        <f t="shared" si="13"/>
        <v>-81921.22</v>
      </c>
      <c r="D56" s="38">
        <f t="shared" si="13"/>
        <v>-74517.66</v>
      </c>
      <c r="E56" s="38">
        <f t="shared" si="13"/>
        <v>-418603.92</v>
      </c>
      <c r="F56" s="38">
        <f t="shared" si="13"/>
        <v>-45090.02</v>
      </c>
      <c r="G56" s="38">
        <f t="shared" si="13"/>
        <v>-62096.65</v>
      </c>
      <c r="H56" s="38">
        <f t="shared" si="13"/>
        <v>-69594.91</v>
      </c>
      <c r="I56" s="38">
        <f t="shared" si="13"/>
        <v>-47805</v>
      </c>
      <c r="J56" s="38">
        <f t="shared" si="9"/>
        <v>-860997.38000000012</v>
      </c>
    </row>
    <row r="57" spans="1:10" ht="18.75" customHeight="1">
      <c r="A57" s="16" t="s">
        <v>104</v>
      </c>
      <c r="B57" s="38">
        <f t="shared" ref="B57:I57" si="14">B58+B59+B60+B61+B62+B63</f>
        <v>-61368</v>
      </c>
      <c r="C57" s="38">
        <f t="shared" si="14"/>
        <v>-81702</v>
      </c>
      <c r="D57" s="38">
        <f t="shared" si="14"/>
        <v>-73419</v>
      </c>
      <c r="E57" s="38">
        <f t="shared" si="14"/>
        <v>-55086</v>
      </c>
      <c r="F57" s="38">
        <f t="shared" si="14"/>
        <v>-43572</v>
      </c>
      <c r="G57" s="38">
        <f t="shared" si="14"/>
        <v>-61716</v>
      </c>
      <c r="H57" s="38">
        <f t="shared" si="14"/>
        <v>-69564</v>
      </c>
      <c r="I57" s="38">
        <f t="shared" si="14"/>
        <v>-47805</v>
      </c>
      <c r="J57" s="38">
        <f t="shared" si="9"/>
        <v>-494232</v>
      </c>
    </row>
    <row r="58" spans="1:10" ht="18.75" customHeight="1">
      <c r="A58" s="12" t="s">
        <v>105</v>
      </c>
      <c r="B58" s="38">
        <f>-ROUND(B9*$D$3,2)</f>
        <v>-61368</v>
      </c>
      <c r="C58" s="38">
        <f t="shared" ref="C58:I58" si="15">-ROUND(C9*$D$3,2)</f>
        <v>-81702</v>
      </c>
      <c r="D58" s="38">
        <f t="shared" si="15"/>
        <v>-73419</v>
      </c>
      <c r="E58" s="38">
        <f t="shared" si="15"/>
        <v>-55086</v>
      </c>
      <c r="F58" s="38">
        <f t="shared" si="15"/>
        <v>-43572</v>
      </c>
      <c r="G58" s="38">
        <f t="shared" si="15"/>
        <v>-61716</v>
      </c>
      <c r="H58" s="38">
        <f t="shared" si="15"/>
        <v>-69564</v>
      </c>
      <c r="I58" s="38">
        <f t="shared" si="15"/>
        <v>-47805</v>
      </c>
      <c r="J58" s="38">
        <f t="shared" si="9"/>
        <v>-494232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f t="shared" si="9"/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9"/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f>SUM(B62:I62)</f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f t="shared" si="9"/>
        <v>0</v>
      </c>
    </row>
    <row r="64" spans="1:10" ht="18.75" customHeight="1">
      <c r="A64" s="16" t="s">
        <v>109</v>
      </c>
      <c r="B64" s="20">
        <v>0</v>
      </c>
      <c r="C64" s="52">
        <f t="shared" ref="C64:I64" si="16">SUM(C65:C82)</f>
        <v>-219.22</v>
      </c>
      <c r="D64" s="52">
        <f t="shared" si="16"/>
        <v>-1098.6600000000001</v>
      </c>
      <c r="E64" s="52">
        <f t="shared" si="16"/>
        <v>-363517.92</v>
      </c>
      <c r="F64" s="52">
        <f t="shared" si="16"/>
        <v>-1518.02</v>
      </c>
      <c r="G64" s="52">
        <f t="shared" si="16"/>
        <v>-380.65</v>
      </c>
      <c r="H64" s="52">
        <f t="shared" si="16"/>
        <v>-30.91</v>
      </c>
      <c r="I64" s="52">
        <f t="shared" si="16"/>
        <v>0</v>
      </c>
      <c r="J64" s="38">
        <f t="shared" si="9"/>
        <v>-366765.38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-1228.0899999999999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-2746.1099999999997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-360000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7">SUM(B77:I77)</f>
        <v>-360000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110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111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ref="J83:J90" si="18">SUM(B85:I85)</f>
        <v>0</v>
      </c>
    </row>
    <row r="86" spans="1:10" ht="18.75" customHeight="1">
      <c r="A86" s="16" t="s">
        <v>113</v>
      </c>
      <c r="B86" s="25">
        <f t="shared" ref="B86:I86" si="19">+B87+B88</f>
        <v>361369.62</v>
      </c>
      <c r="C86" s="25">
        <f t="shared" si="19"/>
        <v>485430.36000000004</v>
      </c>
      <c r="D86" s="25">
        <f t="shared" si="19"/>
        <v>512317.35000000009</v>
      </c>
      <c r="E86" s="25">
        <f t="shared" si="19"/>
        <v>37601.73000000004</v>
      </c>
      <c r="F86" s="25">
        <f t="shared" si="19"/>
        <v>264310.27</v>
      </c>
      <c r="G86" s="25">
        <f t="shared" si="19"/>
        <v>527837.1</v>
      </c>
      <c r="H86" s="25">
        <f t="shared" si="19"/>
        <v>699187.61</v>
      </c>
      <c r="I86" s="25">
        <f t="shared" si="19"/>
        <v>279163.63</v>
      </c>
      <c r="J86" s="53">
        <f t="shared" si="18"/>
        <v>3167217.67</v>
      </c>
    </row>
    <row r="87" spans="1:10" ht="18.75" customHeight="1">
      <c r="A87" s="16" t="s">
        <v>112</v>
      </c>
      <c r="B87" s="25">
        <f>+B44+B57+B64+B83</f>
        <v>346358.47</v>
      </c>
      <c r="C87" s="25">
        <f t="shared" ref="C87:I87" si="20">+C44+C57+C64+C83</f>
        <v>464863.42000000004</v>
      </c>
      <c r="D87" s="25">
        <f t="shared" si="20"/>
        <v>491932.27000000008</v>
      </c>
      <c r="E87" s="25">
        <f t="shared" si="20"/>
        <v>18636.040000000037</v>
      </c>
      <c r="F87" s="25">
        <f t="shared" si="20"/>
        <v>245037.25000000003</v>
      </c>
      <c r="G87" s="25">
        <f t="shared" si="20"/>
        <v>509826.31999999995</v>
      </c>
      <c r="H87" s="25">
        <f t="shared" si="20"/>
        <v>673832.65</v>
      </c>
      <c r="I87" s="25">
        <f t="shared" si="20"/>
        <v>263989.66000000003</v>
      </c>
      <c r="J87" s="53">
        <f t="shared" si="18"/>
        <v>3014476.08</v>
      </c>
    </row>
    <row r="88" spans="1:10" ht="18.75" customHeight="1">
      <c r="A88" s="16" t="s">
        <v>116</v>
      </c>
      <c r="B88" s="25">
        <f t="shared" ref="B88:I88" si="21">IF(+B52+B84+B89&lt;0,0,(B52+B84+B89))</f>
        <v>15011.15</v>
      </c>
      <c r="C88" s="25">
        <f t="shared" si="21"/>
        <v>20566.939999999999</v>
      </c>
      <c r="D88" s="25">
        <f t="shared" si="21"/>
        <v>20385.080000000002</v>
      </c>
      <c r="E88" s="20">
        <f t="shared" si="21"/>
        <v>18965.689999999999</v>
      </c>
      <c r="F88" s="25">
        <f t="shared" si="21"/>
        <v>19273.02</v>
      </c>
      <c r="G88" s="20">
        <f t="shared" si="21"/>
        <v>18010.78</v>
      </c>
      <c r="H88" s="25">
        <f t="shared" si="21"/>
        <v>25354.959999999999</v>
      </c>
      <c r="I88" s="20">
        <f t="shared" si="21"/>
        <v>15173.97</v>
      </c>
      <c r="J88" s="53">
        <f t="shared" si="18"/>
        <v>152741.59</v>
      </c>
    </row>
    <row r="89" spans="1:10" ht="18.75" customHeight="1">
      <c r="A89" s="16" t="s">
        <v>114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8"/>
        <v>0</v>
      </c>
    </row>
    <row r="90" spans="1:10" ht="18" customHeight="1">
      <c r="A90" s="16" t="s">
        <v>115</v>
      </c>
      <c r="B90" s="20">
        <f t="shared" ref="B90:I90" si="22">IF(+B84+B52+B89&gt;0,0,(B84+B52+B89))</f>
        <v>0</v>
      </c>
      <c r="C90" s="20">
        <f t="shared" si="22"/>
        <v>0</v>
      </c>
      <c r="D90" s="20">
        <f t="shared" si="22"/>
        <v>0</v>
      </c>
      <c r="E90" s="20">
        <f t="shared" si="22"/>
        <v>0</v>
      </c>
      <c r="F90" s="20">
        <f t="shared" si="22"/>
        <v>0</v>
      </c>
      <c r="G90" s="20">
        <f t="shared" si="22"/>
        <v>0</v>
      </c>
      <c r="H90" s="20">
        <f t="shared" si="22"/>
        <v>0</v>
      </c>
      <c r="I90" s="20">
        <f t="shared" si="22"/>
        <v>0</v>
      </c>
      <c r="J90" s="21">
        <f t="shared" si="18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3167217.6500000004</v>
      </c>
    </row>
    <row r="95" spans="1:10" ht="18.75" customHeight="1">
      <c r="A95" s="27" t="s">
        <v>83</v>
      </c>
      <c r="B95" s="28">
        <v>45466.31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3">SUM(B95:I95)</f>
        <v>45466.31</v>
      </c>
    </row>
    <row r="96" spans="1:10" ht="18.75" customHeight="1">
      <c r="A96" s="27" t="s">
        <v>84</v>
      </c>
      <c r="B96" s="28">
        <v>315903.31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3"/>
        <v>315903.31</v>
      </c>
    </row>
    <row r="97" spans="1:10" ht="18.75" customHeight="1">
      <c r="A97" s="27" t="s">
        <v>85</v>
      </c>
      <c r="B97" s="44">
        <v>0</v>
      </c>
      <c r="C97" s="28">
        <f>+C86</f>
        <v>485430.36000000004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3"/>
        <v>485430.36000000004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512317.35000000009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3"/>
        <v>512317.35000000009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4886.38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3"/>
        <v>4886.38</v>
      </c>
    </row>
    <row r="100" spans="1:10" ht="18.75" customHeight="1">
      <c r="A100" s="27" t="s">
        <v>88</v>
      </c>
      <c r="B100" s="44">
        <v>0</v>
      </c>
      <c r="C100" s="44">
        <v>0</v>
      </c>
      <c r="D100" s="44">
        <v>0</v>
      </c>
      <c r="E100" s="28">
        <v>14624.32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3"/>
        <v>14624.32</v>
      </c>
    </row>
    <row r="101" spans="1:10" ht="18.75" customHeight="1">
      <c r="A101" s="27" t="s">
        <v>89</v>
      </c>
      <c r="B101" s="44">
        <v>0</v>
      </c>
      <c r="C101" s="44">
        <v>0</v>
      </c>
      <c r="D101" s="44">
        <v>0</v>
      </c>
      <c r="E101" s="28">
        <v>17850.63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3"/>
        <v>17850.63</v>
      </c>
    </row>
    <row r="102" spans="1:10" ht="18.75" customHeight="1">
      <c r="A102" s="27" t="s">
        <v>90</v>
      </c>
      <c r="B102" s="44">
        <v>0</v>
      </c>
      <c r="C102" s="44">
        <v>0</v>
      </c>
      <c r="D102" s="44">
        <v>0</v>
      </c>
      <c r="E102" s="28">
        <v>240.4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3"/>
        <v>240.4</v>
      </c>
    </row>
    <row r="103" spans="1:10" ht="18.75" customHeight="1">
      <c r="A103" s="27" t="s">
        <v>91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264310.27</v>
      </c>
      <c r="G103" s="44">
        <v>0</v>
      </c>
      <c r="H103" s="44">
        <v>0</v>
      </c>
      <c r="I103" s="44">
        <v>0</v>
      </c>
      <c r="J103" s="45">
        <f t="shared" si="23"/>
        <v>264310.27</v>
      </c>
    </row>
    <row r="104" spans="1:10" ht="18.75" customHeight="1">
      <c r="A104" s="27" t="s">
        <v>92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65340.83</v>
      </c>
      <c r="H104" s="44">
        <v>0</v>
      </c>
      <c r="I104" s="44">
        <v>0</v>
      </c>
      <c r="J104" s="45">
        <f t="shared" si="23"/>
        <v>65340.83</v>
      </c>
    </row>
    <row r="105" spans="1:10" ht="18.75" customHeight="1">
      <c r="A105" s="27" t="s">
        <v>93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90221.22</v>
      </c>
      <c r="H105" s="44">
        <v>0</v>
      </c>
      <c r="I105" s="44">
        <v>0</v>
      </c>
      <c r="J105" s="45">
        <f t="shared" si="23"/>
        <v>90221.22</v>
      </c>
    </row>
    <row r="106" spans="1:10" ht="18.75" customHeight="1">
      <c r="A106" s="27" t="s">
        <v>94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129999.37</v>
      </c>
      <c r="H106" s="44">
        <v>0</v>
      </c>
      <c r="I106" s="44">
        <v>0</v>
      </c>
      <c r="J106" s="45">
        <f t="shared" si="23"/>
        <v>129999.37</v>
      </c>
    </row>
    <row r="107" spans="1:10" ht="18.75" customHeight="1">
      <c r="A107" s="27" t="s">
        <v>95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242275.68</v>
      </c>
      <c r="H107" s="44">
        <v>0</v>
      </c>
      <c r="I107" s="44">
        <v>0</v>
      </c>
      <c r="J107" s="45">
        <f t="shared" si="23"/>
        <v>242275.68</v>
      </c>
    </row>
    <row r="108" spans="1:10" ht="18.75" customHeight="1">
      <c r="A108" s="27" t="s">
        <v>96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196079.18</v>
      </c>
      <c r="I108" s="44">
        <v>0</v>
      </c>
      <c r="J108" s="45">
        <f t="shared" si="23"/>
        <v>196079.18</v>
      </c>
    </row>
    <row r="109" spans="1:10" ht="18.75" customHeight="1">
      <c r="A109" s="27" t="s">
        <v>97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21375.84</v>
      </c>
      <c r="I109" s="44">
        <v>0</v>
      </c>
      <c r="J109" s="45">
        <f t="shared" si="23"/>
        <v>21375.84</v>
      </c>
    </row>
    <row r="110" spans="1:10" ht="18.75" customHeight="1">
      <c r="A110" s="27" t="s">
        <v>98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113851.06</v>
      </c>
      <c r="I110" s="44">
        <v>0</v>
      </c>
      <c r="J110" s="45">
        <f t="shared" si="23"/>
        <v>113851.06</v>
      </c>
    </row>
    <row r="111" spans="1:10" ht="18.75" customHeight="1">
      <c r="A111" s="27" t="s">
        <v>99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95910.19</v>
      </c>
      <c r="I111" s="44">
        <v>0</v>
      </c>
      <c r="J111" s="45">
        <f t="shared" si="23"/>
        <v>95910.19</v>
      </c>
    </row>
    <row r="112" spans="1:10" ht="18.75" customHeight="1">
      <c r="A112" s="27" t="s">
        <v>100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271971.33</v>
      </c>
      <c r="I112" s="44">
        <v>0</v>
      </c>
      <c r="J112" s="45">
        <f t="shared" si="23"/>
        <v>271971.33</v>
      </c>
    </row>
    <row r="113" spans="1:10" ht="18.75" customHeight="1">
      <c r="A113" s="27" t="s">
        <v>101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19929.96</v>
      </c>
      <c r="J113" s="45">
        <f t="shared" si="23"/>
        <v>19929.96</v>
      </c>
    </row>
    <row r="114" spans="1:10" ht="18.75" customHeight="1">
      <c r="A114" s="27" t="s">
        <v>102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93421.49</v>
      </c>
      <c r="J114" s="45">
        <f t="shared" si="23"/>
        <v>93421.49</v>
      </c>
    </row>
    <row r="115" spans="1:10" ht="18.75" customHeight="1">
      <c r="A115" s="29" t="s">
        <v>103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165812.17000000001</v>
      </c>
      <c r="J115" s="48">
        <f t="shared" si="23"/>
        <v>165812.17000000001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2013-08-22T19:32:25Z</dcterms:modified>
</cp:coreProperties>
</file>