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CONCESSÃO'!$A$1:$J$115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J77" i="8"/>
  <c r="B9"/>
  <c r="B8" s="1"/>
  <c r="C9"/>
  <c r="C8" s="1"/>
  <c r="C7" s="1"/>
  <c r="D9"/>
  <c r="D8" s="1"/>
  <c r="D7" s="1"/>
  <c r="D45" s="1"/>
  <c r="D44" s="1"/>
  <c r="E9"/>
  <c r="E8" s="1"/>
  <c r="E7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 s="1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D56" s="1"/>
  <c r="E58"/>
  <c r="E57" s="1"/>
  <c r="F58"/>
  <c r="F57" s="1"/>
  <c r="G58"/>
  <c r="G57" s="1"/>
  <c r="H58"/>
  <c r="H57" s="1"/>
  <c r="H56" s="1"/>
  <c r="I58"/>
  <c r="I57" s="1"/>
  <c r="J58"/>
  <c r="J59"/>
  <c r="C64"/>
  <c r="D64"/>
  <c r="E64"/>
  <c r="F64"/>
  <c r="G64"/>
  <c r="H64"/>
  <c r="I64"/>
  <c r="J65"/>
  <c r="J66"/>
  <c r="J67"/>
  <c r="J81"/>
  <c r="J85"/>
  <c r="B88"/>
  <c r="C88"/>
  <c r="D88"/>
  <c r="E88"/>
  <c r="F88"/>
  <c r="G88"/>
  <c r="H88"/>
  <c r="I88"/>
  <c r="J88"/>
  <c r="J89"/>
  <c r="B90"/>
  <c r="C90"/>
  <c r="D90"/>
  <c r="E90"/>
  <c r="F90"/>
  <c r="G90"/>
  <c r="H90"/>
  <c r="I90"/>
  <c r="J90"/>
  <c r="J95"/>
  <c r="J96"/>
  <c r="J99"/>
  <c r="J100"/>
  <c r="J101"/>
  <c r="J102"/>
  <c r="J104"/>
  <c r="J105"/>
  <c r="J106"/>
  <c r="J107"/>
  <c r="J108"/>
  <c r="J109"/>
  <c r="J110"/>
  <c r="J111"/>
  <c r="J112"/>
  <c r="J113"/>
  <c r="J114"/>
  <c r="J115"/>
  <c r="F56" l="1"/>
  <c r="J64"/>
  <c r="I56"/>
  <c r="G56"/>
  <c r="C56"/>
  <c r="E56"/>
  <c r="H43"/>
  <c r="H87"/>
  <c r="H86" s="1"/>
  <c r="F43"/>
  <c r="F87"/>
  <c r="F86" s="1"/>
  <c r="F103" s="1"/>
  <c r="J103" s="1"/>
  <c r="D43"/>
  <c r="D87"/>
  <c r="D86" s="1"/>
  <c r="D98" s="1"/>
  <c r="J98" s="1"/>
  <c r="J8"/>
  <c r="J7" s="1"/>
  <c r="B7"/>
  <c r="B45" s="1"/>
  <c r="J57"/>
  <c r="B56"/>
  <c r="J56" s="1"/>
  <c r="I87"/>
  <c r="I86" s="1"/>
  <c r="I43"/>
  <c r="G87"/>
  <c r="G86" s="1"/>
  <c r="G43"/>
  <c r="E48"/>
  <c r="J48" s="1"/>
  <c r="E45"/>
  <c r="C45"/>
  <c r="C44" s="1"/>
  <c r="C46"/>
  <c r="J46" s="1"/>
  <c r="J9"/>
  <c r="C87" l="1"/>
  <c r="C86" s="1"/>
  <c r="C97" s="1"/>
  <c r="J97" s="1"/>
  <c r="J94" s="1"/>
  <c r="C43"/>
  <c r="J45"/>
  <c r="J44" s="1"/>
  <c r="B44"/>
  <c r="E44"/>
  <c r="E87" l="1"/>
  <c r="E86" s="1"/>
  <c r="E43"/>
  <c r="B43"/>
  <c r="J43" s="1"/>
  <c r="B87"/>
  <c r="B86" l="1"/>
  <c r="J86" s="1"/>
  <c r="J87"/>
</calcChain>
</file>

<file path=xl/sharedStrings.xml><?xml version="1.0" encoding="utf-8"?>
<sst xmlns="http://schemas.openxmlformats.org/spreadsheetml/2006/main" count="120" uniqueCount="120">
  <si>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</si>
  <si>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</si>
  <si>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</si>
  <si>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</si>
  <si>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</si>
  <si>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</si>
  <si>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</si>
  <si>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</si>
  <si>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</si>
  <si>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</si>
  <si>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</si>
  <si>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</si>
  <si>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</si>
  <si>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</si>
  <si>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</si>
  <si>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</si>
  <si>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</si>
  <si>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</si>
  <si>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</si>
  <si>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</si>
  <si>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</si>
  <si>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</si>
  <si>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</si>
  <si>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</si>
  <si>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</si>
  <si>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</si>
  <si>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</si>
  <si>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</si>
  <si>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</si>
  <si>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</si>
  <si>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</si>
  <si>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</si>
  <si>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</si>
  <si>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</si>
  <si>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</si>
  <si>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</si>
  <si>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</si>
  <si>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</si>
  <si>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</si>
  <si>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</si>
  <si>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</si>
  <si>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</si>
  <si>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</si>
  <si>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</si>
  <si>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</si>
  <si>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</si>
  <si>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</si>
  <si>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</si>
  <si>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</si>
  <si>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</si>
  <si>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</si>
  <si>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</si>
  <si>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</si>
  <si>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</si>
  <si>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</si>
  <si>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</si>
  <si>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</si>
  <si>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</si>
  <si>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</si>
  <si>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</si>
  <si>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</si>
  <si>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</si>
  <si>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</si>
  <si>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</si>
  <si>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</si>
  <si>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</si>
  <si>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</si>
  <si>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</si>
  <si>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</si>
  <si>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</si>
  <si>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</si>
  <si>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</si>
  <si>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</si>
  <si>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</si>
  <si>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</si>
  <si>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</si>
  <si>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</si>
  <si>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</si>
  <si>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</si>
  <si>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</si>
  <si>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</si>
  <si>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</si>
  <si>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</si>
  <si>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</si>
  <si>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</si>
  <si>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</si>
  <si>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</si>
  <si>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</si>
  <si>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8.6. Empresa Transp. Col. Novo Horizonte S.A - Garagem Tiradentes</t>
  </si>
  <si>
    <t>8.7. Empresa Transp. Col. Novo Horizonte S.A - Garagem Pêssego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</si>
  <si>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</si>
  <si>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</si>
  <si>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</si>
  <si>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</si>
  <si>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</si>
  <si>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</si>
  <si>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</si>
  <si>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</si>
  <si>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</si>
  <si>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</si>
  <si>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</si>
  <si>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8.19. OAK Tree Transp. Urbanos Ltda.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</si>
  <si>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</si>
  <si>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</si>
  <si>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</si>
  <si>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</si>
  <si>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</si>
  <si>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</si>
  <si>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</si>
  <si>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</si>
  <si>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</si>
  <si>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</si>
  <si>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</si>
  <si>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</si>
  <si>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</si>
  <si>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</si>
  <si>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</si>
  <si>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>OPERAÇÃO 17/08/13 - VENCIMENTO 23/08/13</t>
  </si>
  <si>
    <t xml:space="preserve">6.3. Revisão de Remuneração pelo Transporte Coletivo </t>
  </si>
  <si>
    <t xml:space="preserve">6.4. Revisão de Remuneração pelo Serviço Atende 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</si>
</sst>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0000_);_([$R$ -416]* \(#,##0.000000\);_([$R$ -416]* &quot;-&quot;??_);_(@_)"/>
    <numFmt numFmtId="175" formatCode="_([$R$ -416]* #,##0.00_);_([$R$ -416]* \(#,##0.00\);_([$R$ -416]* &quot;-&quot;??_);_(@_)"/>
    <numFmt numFmtId="176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174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5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horizontal="center" vertical="center"/>
    </xf>
    <xf numFmtId="175" fontId="4" fillId="0" borderId="1" xfId="4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108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117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17</v>
      </c>
      <c r="B4" s="61" t="s">
        <v>32</v>
      </c>
      <c r="C4" s="62"/>
      <c r="D4" s="62"/>
      <c r="E4" s="62"/>
      <c r="F4" s="62"/>
      <c r="G4" s="62"/>
      <c r="H4" s="62"/>
      <c r="I4" s="63"/>
      <c r="J4" s="64" t="s">
        <v>18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33</v>
      </c>
      <c r="B7" s="9">
        <f t="shared" ref="B7:J7" si="0">+B8+B16+B20+B23</f>
        <v>327018</v>
      </c>
      <c r="C7" s="9">
        <f t="shared" si="0"/>
        <v>398541</v>
      </c>
      <c r="D7" s="9">
        <f t="shared" si="0"/>
        <v>407032</v>
      </c>
      <c r="E7" s="9">
        <f t="shared" si="0"/>
        <v>294414</v>
      </c>
      <c r="F7" s="9">
        <f t="shared" si="0"/>
        <v>253953</v>
      </c>
      <c r="G7" s="9">
        <f t="shared" si="0"/>
        <v>428649</v>
      </c>
      <c r="H7" s="9">
        <f t="shared" si="0"/>
        <v>646758</v>
      </c>
      <c r="I7" s="9">
        <f t="shared" si="0"/>
        <v>259533</v>
      </c>
      <c r="J7" s="9">
        <f t="shared" si="0"/>
        <v>3015898</v>
      </c>
    </row>
    <row r="8" spans="1:10" ht="17.25" customHeight="1">
      <c r="A8" s="10" t="s">
        <v>34</v>
      </c>
      <c r="B8" s="11">
        <f>B9+B12</f>
        <v>193956</v>
      </c>
      <c r="C8" s="11">
        <f t="shared" ref="C8:I8" si="1">C9+C12</f>
        <v>245479</v>
      </c>
      <c r="D8" s="11">
        <f t="shared" si="1"/>
        <v>242889</v>
      </c>
      <c r="E8" s="11">
        <f t="shared" si="1"/>
        <v>168606</v>
      </c>
      <c r="F8" s="11">
        <f t="shared" si="1"/>
        <v>151661</v>
      </c>
      <c r="G8" s="11">
        <f t="shared" si="1"/>
        <v>235796</v>
      </c>
      <c r="H8" s="11">
        <f t="shared" si="1"/>
        <v>344253</v>
      </c>
      <c r="I8" s="11">
        <f t="shared" si="1"/>
        <v>160357</v>
      </c>
      <c r="J8" s="11">
        <f t="shared" ref="J8:J23" si="2">SUM(B8:I8)</f>
        <v>1742997</v>
      </c>
    </row>
    <row r="9" spans="1:10" ht="17.25" customHeight="1">
      <c r="A9" s="15" t="s">
        <v>19</v>
      </c>
      <c r="B9" s="13">
        <f>+B10+B11</f>
        <v>31823</v>
      </c>
      <c r="C9" s="13">
        <f t="shared" ref="C9:I9" si="3">+C10+C11</f>
        <v>44068</v>
      </c>
      <c r="D9" s="13">
        <f t="shared" si="3"/>
        <v>41316</v>
      </c>
      <c r="E9" s="13">
        <f t="shared" si="3"/>
        <v>28283</v>
      </c>
      <c r="F9" s="13">
        <f t="shared" si="3"/>
        <v>25596</v>
      </c>
      <c r="G9" s="13">
        <f t="shared" si="3"/>
        <v>31782</v>
      </c>
      <c r="H9" s="13">
        <f t="shared" si="3"/>
        <v>35240</v>
      </c>
      <c r="I9" s="13">
        <f t="shared" si="3"/>
        <v>30299</v>
      </c>
      <c r="J9" s="11">
        <f t="shared" si="2"/>
        <v>268407</v>
      </c>
    </row>
    <row r="10" spans="1:10" ht="17.25" customHeight="1">
      <c r="A10" s="31" t="s">
        <v>20</v>
      </c>
      <c r="B10" s="13">
        <v>31823</v>
      </c>
      <c r="C10" s="13">
        <v>44068</v>
      </c>
      <c r="D10" s="13">
        <v>41316</v>
      </c>
      <c r="E10" s="13">
        <v>28283</v>
      </c>
      <c r="F10" s="13">
        <v>25596</v>
      </c>
      <c r="G10" s="13">
        <v>31782</v>
      </c>
      <c r="H10" s="13">
        <v>35240</v>
      </c>
      <c r="I10" s="13">
        <v>30299</v>
      </c>
      <c r="J10" s="11">
        <f>SUM(B10:I10)</f>
        <v>268407</v>
      </c>
    </row>
    <row r="11" spans="1:10" ht="17.25" customHeight="1">
      <c r="A11" s="31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162133</v>
      </c>
      <c r="C12" s="17">
        <f t="shared" si="4"/>
        <v>201411</v>
      </c>
      <c r="D12" s="17">
        <f t="shared" si="4"/>
        <v>201573</v>
      </c>
      <c r="E12" s="17">
        <f t="shared" si="4"/>
        <v>140323</v>
      </c>
      <c r="F12" s="17">
        <f t="shared" si="4"/>
        <v>126065</v>
      </c>
      <c r="G12" s="17">
        <f t="shared" si="4"/>
        <v>204014</v>
      </c>
      <c r="H12" s="17">
        <f t="shared" si="4"/>
        <v>309013</v>
      </c>
      <c r="I12" s="17">
        <f t="shared" si="4"/>
        <v>130058</v>
      </c>
      <c r="J12" s="11">
        <f t="shared" si="2"/>
        <v>1474590</v>
      </c>
    </row>
    <row r="13" spans="1:10" ht="17.25" customHeight="1">
      <c r="A13" s="14" t="s">
        <v>22</v>
      </c>
      <c r="B13" s="13">
        <v>70553</v>
      </c>
      <c r="C13" s="13">
        <v>96180</v>
      </c>
      <c r="D13" s="13">
        <v>97975</v>
      </c>
      <c r="E13" s="13">
        <v>69362</v>
      </c>
      <c r="F13" s="13">
        <v>60129</v>
      </c>
      <c r="G13" s="13">
        <v>93068</v>
      </c>
      <c r="H13" s="13">
        <v>136151</v>
      </c>
      <c r="I13" s="13">
        <v>55858</v>
      </c>
      <c r="J13" s="11">
        <f t="shared" si="2"/>
        <v>679276</v>
      </c>
    </row>
    <row r="14" spans="1:10" ht="17.25" customHeight="1">
      <c r="A14" s="14" t="s">
        <v>23</v>
      </c>
      <c r="B14" s="13">
        <v>71748</v>
      </c>
      <c r="C14" s="13">
        <v>79434</v>
      </c>
      <c r="D14" s="13">
        <v>80480</v>
      </c>
      <c r="E14" s="13">
        <v>54315</v>
      </c>
      <c r="F14" s="13">
        <v>51958</v>
      </c>
      <c r="G14" s="13">
        <v>88061</v>
      </c>
      <c r="H14" s="13">
        <v>144653</v>
      </c>
      <c r="I14" s="13">
        <v>58727</v>
      </c>
      <c r="J14" s="11">
        <f t="shared" si="2"/>
        <v>629376</v>
      </c>
    </row>
    <row r="15" spans="1:10" ht="17.25" customHeight="1">
      <c r="A15" s="14" t="s">
        <v>24</v>
      </c>
      <c r="B15" s="13">
        <v>19832</v>
      </c>
      <c r="C15" s="13">
        <v>25797</v>
      </c>
      <c r="D15" s="13">
        <v>23118</v>
      </c>
      <c r="E15" s="13">
        <v>16646</v>
      </c>
      <c r="F15" s="13">
        <v>13978</v>
      </c>
      <c r="G15" s="13">
        <v>22885</v>
      </c>
      <c r="H15" s="13">
        <v>28209</v>
      </c>
      <c r="I15" s="13">
        <v>15473</v>
      </c>
      <c r="J15" s="11">
        <f t="shared" si="2"/>
        <v>165938</v>
      </c>
    </row>
    <row r="16" spans="1:10" ht="17.25" customHeight="1">
      <c r="A16" s="16" t="s">
        <v>25</v>
      </c>
      <c r="B16" s="11">
        <f>+B17+B18+B19</f>
        <v>110623</v>
      </c>
      <c r="C16" s="11">
        <f t="shared" ref="C16:I16" si="5">+C17+C18+C19</f>
        <v>121318</v>
      </c>
      <c r="D16" s="11">
        <f t="shared" si="5"/>
        <v>125963</v>
      </c>
      <c r="E16" s="11">
        <f t="shared" si="5"/>
        <v>95161</v>
      </c>
      <c r="F16" s="11">
        <f t="shared" si="5"/>
        <v>81503</v>
      </c>
      <c r="G16" s="11">
        <f t="shared" si="5"/>
        <v>164275</v>
      </c>
      <c r="H16" s="11">
        <f t="shared" si="5"/>
        <v>272656</v>
      </c>
      <c r="I16" s="11">
        <f t="shared" si="5"/>
        <v>82041</v>
      </c>
      <c r="J16" s="11">
        <f t="shared" si="2"/>
        <v>1053540</v>
      </c>
    </row>
    <row r="17" spans="1:10" ht="17.25" customHeight="1">
      <c r="A17" s="12" t="s">
        <v>26</v>
      </c>
      <c r="B17" s="13">
        <v>53456</v>
      </c>
      <c r="C17" s="13">
        <v>66119</v>
      </c>
      <c r="D17" s="13">
        <v>69025</v>
      </c>
      <c r="E17" s="13">
        <v>52132</v>
      </c>
      <c r="F17" s="13">
        <v>43813</v>
      </c>
      <c r="G17" s="13">
        <v>82414</v>
      </c>
      <c r="H17" s="13">
        <v>128058</v>
      </c>
      <c r="I17" s="13">
        <v>41247</v>
      </c>
      <c r="J17" s="11">
        <f t="shared" si="2"/>
        <v>536264</v>
      </c>
    </row>
    <row r="18" spans="1:10" ht="17.25" customHeight="1">
      <c r="A18" s="12" t="s">
        <v>27</v>
      </c>
      <c r="B18" s="13">
        <v>45186</v>
      </c>
      <c r="C18" s="13">
        <v>42344</v>
      </c>
      <c r="D18" s="13">
        <v>45021</v>
      </c>
      <c r="E18" s="13">
        <v>33477</v>
      </c>
      <c r="F18" s="13">
        <v>30455</v>
      </c>
      <c r="G18" s="13">
        <v>66253</v>
      </c>
      <c r="H18" s="13">
        <v>122450</v>
      </c>
      <c r="I18" s="13">
        <v>33308</v>
      </c>
      <c r="J18" s="11">
        <f t="shared" si="2"/>
        <v>418494</v>
      </c>
    </row>
    <row r="19" spans="1:10" ht="17.25" customHeight="1">
      <c r="A19" s="12" t="s">
        <v>28</v>
      </c>
      <c r="B19" s="13">
        <v>11981</v>
      </c>
      <c r="C19" s="13">
        <v>12855</v>
      </c>
      <c r="D19" s="13">
        <v>11917</v>
      </c>
      <c r="E19" s="13">
        <v>9552</v>
      </c>
      <c r="F19" s="13">
        <v>7235</v>
      </c>
      <c r="G19" s="13">
        <v>15608</v>
      </c>
      <c r="H19" s="13">
        <v>22148</v>
      </c>
      <c r="I19" s="13">
        <v>7486</v>
      </c>
      <c r="J19" s="11">
        <f t="shared" si="2"/>
        <v>98782</v>
      </c>
    </row>
    <row r="20" spans="1:10" ht="17.25" customHeight="1">
      <c r="A20" s="16" t="s">
        <v>29</v>
      </c>
      <c r="B20" s="13">
        <v>22439</v>
      </c>
      <c r="C20" s="13">
        <v>31744</v>
      </c>
      <c r="D20" s="13">
        <v>38180</v>
      </c>
      <c r="E20" s="13">
        <v>30647</v>
      </c>
      <c r="F20" s="13">
        <v>20789</v>
      </c>
      <c r="G20" s="13">
        <v>28578</v>
      </c>
      <c r="H20" s="13">
        <v>29849</v>
      </c>
      <c r="I20" s="13">
        <v>13863</v>
      </c>
      <c r="J20" s="11">
        <f t="shared" si="2"/>
        <v>216089</v>
      </c>
    </row>
    <row r="21" spans="1:10" ht="17.25" customHeight="1">
      <c r="A21" s="12" t="s">
        <v>30</v>
      </c>
      <c r="B21" s="13">
        <f>ROUND(B$20*0.57,0)</f>
        <v>12790</v>
      </c>
      <c r="C21" s="13">
        <f>ROUND(C$20*0.57,0)</f>
        <v>18094</v>
      </c>
      <c r="D21" s="13">
        <f t="shared" ref="D21:I21" si="6">ROUND(D$20*0.57,0)</f>
        <v>21763</v>
      </c>
      <c r="E21" s="13">
        <f t="shared" si="6"/>
        <v>17469</v>
      </c>
      <c r="F21" s="13">
        <f t="shared" si="6"/>
        <v>11850</v>
      </c>
      <c r="G21" s="13">
        <f t="shared" si="6"/>
        <v>16289</v>
      </c>
      <c r="H21" s="13">
        <f t="shared" si="6"/>
        <v>17014</v>
      </c>
      <c r="I21" s="13">
        <f t="shared" si="6"/>
        <v>7902</v>
      </c>
      <c r="J21" s="11">
        <f t="shared" si="2"/>
        <v>123171</v>
      </c>
    </row>
    <row r="22" spans="1:10" ht="17.25" customHeight="1">
      <c r="A22" s="12" t="s">
        <v>31</v>
      </c>
      <c r="B22" s="13">
        <f>ROUND(B$20*0.43,0)</f>
        <v>9649</v>
      </c>
      <c r="C22" s="13">
        <f t="shared" ref="C22:I22" si="7">ROUND(C$20*0.43,0)</f>
        <v>13650</v>
      </c>
      <c r="D22" s="13">
        <f t="shared" si="7"/>
        <v>16417</v>
      </c>
      <c r="E22" s="13">
        <f t="shared" si="7"/>
        <v>13178</v>
      </c>
      <c r="F22" s="13">
        <f t="shared" si="7"/>
        <v>8939</v>
      </c>
      <c r="G22" s="13">
        <f t="shared" si="7"/>
        <v>12289</v>
      </c>
      <c r="H22" s="13">
        <f t="shared" si="7"/>
        <v>12835</v>
      </c>
      <c r="I22" s="13">
        <f t="shared" si="7"/>
        <v>5961</v>
      </c>
      <c r="J22" s="11">
        <f t="shared" si="2"/>
        <v>92918</v>
      </c>
    </row>
    <row r="23" spans="1:10" ht="34.5" customHeight="1">
      <c r="A23" s="32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3272</v>
      </c>
      <c r="J23" s="11">
        <f t="shared" si="2"/>
        <v>3272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2.70581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38</v>
      </c>
      <c r="B26" s="34">
        <v>2.2709000000000001</v>
      </c>
      <c r="C26" s="34">
        <v>2.5844</v>
      </c>
      <c r="D26" s="34">
        <v>2.7275</v>
      </c>
      <c r="E26" s="34">
        <v>2.6789999999999998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39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40</v>
      </c>
      <c r="B28" s="33">
        <v>0</v>
      </c>
      <c r="C28" s="33">
        <v>0</v>
      </c>
      <c r="D28" s="33">
        <v>0</v>
      </c>
      <c r="E28" s="35">
        <v>4.836E-2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41</v>
      </c>
      <c r="B29" s="33">
        <v>0</v>
      </c>
      <c r="C29" s="33">
        <v>0</v>
      </c>
      <c r="D29" s="33">
        <v>0</v>
      </c>
      <c r="E29" s="35">
        <v>-2.155E-2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18734.43</v>
      </c>
      <c r="J31" s="24">
        <f t="shared" ref="J31:J71" si="9">SUM(B31:I31)</f>
        <v>18734.43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757636.33000000007</v>
      </c>
      <c r="C43" s="23">
        <f t="shared" ref="C43:I43" si="10">+C44+C52</f>
        <v>1052845.6399999999</v>
      </c>
      <c r="D43" s="23">
        <f t="shared" si="10"/>
        <v>1130564.8600000001</v>
      </c>
      <c r="E43" s="23">
        <f t="shared" si="10"/>
        <v>815594.03999999992</v>
      </c>
      <c r="F43" s="23">
        <f t="shared" si="10"/>
        <v>612938.95000000007</v>
      </c>
      <c r="G43" s="23">
        <f t="shared" si="10"/>
        <v>1050026.1099999999</v>
      </c>
      <c r="H43" s="23">
        <f t="shared" si="10"/>
        <v>1364855.45</v>
      </c>
      <c r="I43" s="23">
        <f t="shared" si="10"/>
        <v>621439.21000000008</v>
      </c>
      <c r="J43" s="23">
        <f t="shared" si="9"/>
        <v>7405900.5899999999</v>
      </c>
    </row>
    <row r="44" spans="1:10" ht="17.25" customHeight="1">
      <c r="A44" s="16" t="s">
        <v>52</v>
      </c>
      <c r="B44" s="24">
        <f>SUM(B45:B51)</f>
        <v>742625.18</v>
      </c>
      <c r="C44" s="24">
        <f t="shared" ref="C44:J44" si="11">SUM(C45:C51)</f>
        <v>1032278.7</v>
      </c>
      <c r="D44" s="24">
        <f t="shared" si="11"/>
        <v>1110179.78</v>
      </c>
      <c r="E44" s="24">
        <f t="shared" si="11"/>
        <v>796628.35</v>
      </c>
      <c r="F44" s="24">
        <f t="shared" si="11"/>
        <v>593665.93000000005</v>
      </c>
      <c r="G44" s="24">
        <f t="shared" si="11"/>
        <v>1032015.33</v>
      </c>
      <c r="H44" s="24">
        <f t="shared" si="11"/>
        <v>1339500.49</v>
      </c>
      <c r="I44" s="24">
        <f t="shared" si="11"/>
        <v>606265.24000000011</v>
      </c>
      <c r="J44" s="24">
        <f t="shared" si="11"/>
        <v>7253159</v>
      </c>
    </row>
    <row r="45" spans="1:10" ht="17.25" customHeight="1">
      <c r="A45" s="37" t="s">
        <v>53</v>
      </c>
      <c r="B45" s="24">
        <f t="shared" ref="B45:I45" si="12">ROUND(B26*B7,2)</f>
        <v>742625.18</v>
      </c>
      <c r="C45" s="24">
        <f t="shared" si="12"/>
        <v>1029989.36</v>
      </c>
      <c r="D45" s="24">
        <f t="shared" si="12"/>
        <v>1110179.78</v>
      </c>
      <c r="E45" s="24">
        <f t="shared" si="12"/>
        <v>788735.11</v>
      </c>
      <c r="F45" s="24">
        <f t="shared" si="12"/>
        <v>593665.93000000005</v>
      </c>
      <c r="G45" s="24">
        <f t="shared" si="12"/>
        <v>1032015.33</v>
      </c>
      <c r="H45" s="24">
        <f t="shared" si="12"/>
        <v>1339500.49</v>
      </c>
      <c r="I45" s="24">
        <f t="shared" si="12"/>
        <v>587530.81000000006</v>
      </c>
      <c r="J45" s="24">
        <f t="shared" si="9"/>
        <v>7224241.9900000002</v>
      </c>
    </row>
    <row r="46" spans="1:10" ht="17.25" customHeight="1">
      <c r="A46" s="37" t="s">
        <v>54</v>
      </c>
      <c r="B46" s="20">
        <v>0</v>
      </c>
      <c r="C46" s="24">
        <f>ROUND(C27*C7,2)</f>
        <v>2289.34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2289.34</v>
      </c>
    </row>
    <row r="47" spans="1:10" ht="17.25" customHeight="1">
      <c r="A47" s="37" t="s">
        <v>55</v>
      </c>
      <c r="B47" s="20">
        <v>0</v>
      </c>
      <c r="C47" s="20">
        <v>0</v>
      </c>
      <c r="D47" s="20">
        <v>0</v>
      </c>
      <c r="E47" s="38">
        <v>14237.86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14237.86</v>
      </c>
    </row>
    <row r="48" spans="1:10" ht="17.25" customHeight="1">
      <c r="A48" s="37" t="s">
        <v>56</v>
      </c>
      <c r="B48" s="20">
        <v>0</v>
      </c>
      <c r="C48" s="20">
        <v>0</v>
      </c>
      <c r="D48" s="20">
        <v>0</v>
      </c>
      <c r="E48" s="38">
        <f>ROUND(E7*E29,2)</f>
        <v>-6344.62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-6344.62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18734.43</v>
      </c>
      <c r="J49" s="24">
        <f>SUM(B49:I49)</f>
        <v>18734.43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39">
        <v>15011.15</v>
      </c>
      <c r="C52" s="39">
        <v>20566.939999999999</v>
      </c>
      <c r="D52" s="39">
        <v>20385.080000000002</v>
      </c>
      <c r="E52" s="39">
        <v>18965.689999999999</v>
      </c>
      <c r="F52" s="39">
        <v>19273.02</v>
      </c>
      <c r="G52" s="39">
        <v>18010.78</v>
      </c>
      <c r="H52" s="39">
        <v>25354.959999999999</v>
      </c>
      <c r="I52" s="39">
        <v>15173.97</v>
      </c>
      <c r="J52" s="39">
        <f>SUM(B52:I52)</f>
        <v>152741.59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8">
        <f t="shared" ref="B56:I56" si="13">+B57+B64+B83+B84</f>
        <v>-95469</v>
      </c>
      <c r="C56" s="38">
        <f t="shared" si="13"/>
        <v>-132423.22</v>
      </c>
      <c r="D56" s="38">
        <f t="shared" si="13"/>
        <v>-125046.66</v>
      </c>
      <c r="E56" s="38">
        <f t="shared" si="13"/>
        <v>-788366.92</v>
      </c>
      <c r="F56" s="38">
        <f t="shared" si="13"/>
        <v>-78306.02</v>
      </c>
      <c r="G56" s="38">
        <f t="shared" si="13"/>
        <v>-95726.65</v>
      </c>
      <c r="H56" s="38">
        <f t="shared" si="13"/>
        <v>-105750.91</v>
      </c>
      <c r="I56" s="38">
        <f t="shared" si="13"/>
        <v>-90897</v>
      </c>
      <c r="J56" s="38">
        <f t="shared" si="9"/>
        <v>-1511986.38</v>
      </c>
    </row>
    <row r="57" spans="1:10" ht="18.75" customHeight="1">
      <c r="A57" s="16" t="s">
        <v>104</v>
      </c>
      <c r="B57" s="38">
        <f t="shared" ref="B57:I57" si="14">B58+B59+B60+B61+B62+B63</f>
        <v>-95469</v>
      </c>
      <c r="C57" s="38">
        <f t="shared" si="14"/>
        <v>-132204</v>
      </c>
      <c r="D57" s="38">
        <f t="shared" si="14"/>
        <v>-123948</v>
      </c>
      <c r="E57" s="38">
        <f t="shared" si="14"/>
        <v>-84849</v>
      </c>
      <c r="F57" s="38">
        <f t="shared" si="14"/>
        <v>-76788</v>
      </c>
      <c r="G57" s="38">
        <f t="shared" si="14"/>
        <v>-95346</v>
      </c>
      <c r="H57" s="38">
        <f t="shared" si="14"/>
        <v>-105720</v>
      </c>
      <c r="I57" s="38">
        <f t="shared" si="14"/>
        <v>-90897</v>
      </c>
      <c r="J57" s="38">
        <f t="shared" si="9"/>
        <v>-805221</v>
      </c>
    </row>
    <row r="58" spans="1:10" ht="18.75" customHeight="1">
      <c r="A58" s="12" t="s">
        <v>105</v>
      </c>
      <c r="B58" s="38">
        <f>-ROUND(B9*$D$3,2)</f>
        <v>-95469</v>
      </c>
      <c r="C58" s="38">
        <f t="shared" ref="C58:I58" si="15">-ROUND(C9*$D$3,2)</f>
        <v>-132204</v>
      </c>
      <c r="D58" s="38">
        <f t="shared" si="15"/>
        <v>-123948</v>
      </c>
      <c r="E58" s="38">
        <f t="shared" si="15"/>
        <v>-84849</v>
      </c>
      <c r="F58" s="38">
        <f t="shared" si="15"/>
        <v>-76788</v>
      </c>
      <c r="G58" s="38">
        <f t="shared" si="15"/>
        <v>-95346</v>
      </c>
      <c r="H58" s="38">
        <f t="shared" si="15"/>
        <v>-105720</v>
      </c>
      <c r="I58" s="38">
        <f t="shared" si="15"/>
        <v>-90897</v>
      </c>
      <c r="J58" s="38">
        <f t="shared" si="9"/>
        <v>-805221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63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</row>
    <row r="61" spans="1:10" ht="18.75" customHeight="1">
      <c r="A61" s="12" t="s">
        <v>64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</row>
    <row r="62" spans="1:10" ht="18.75" customHeight="1">
      <c r="A62" s="12" t="s">
        <v>65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</row>
    <row r="63" spans="1:10" ht="18.75" customHeight="1">
      <c r="A63" s="12" t="s">
        <v>66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</row>
    <row r="64" spans="1:10" ht="18.75" customHeight="1">
      <c r="A64" s="16" t="s">
        <v>109</v>
      </c>
      <c r="B64" s="20">
        <v>0</v>
      </c>
      <c r="C64" s="52">
        <f t="shared" ref="C64:I64" si="16">SUM(C65:C82)</f>
        <v>-219.22</v>
      </c>
      <c r="D64" s="52">
        <f t="shared" si="16"/>
        <v>-1098.6600000000001</v>
      </c>
      <c r="E64" s="52">
        <f t="shared" si="16"/>
        <v>-703517.92</v>
      </c>
      <c r="F64" s="52">
        <f t="shared" si="16"/>
        <v>-1518.02</v>
      </c>
      <c r="G64" s="52">
        <f t="shared" si="16"/>
        <v>-380.65</v>
      </c>
      <c r="H64" s="52">
        <f t="shared" si="16"/>
        <v>-30.91</v>
      </c>
      <c r="I64" s="52">
        <f t="shared" si="16"/>
        <v>0</v>
      </c>
      <c r="J64" s="38">
        <f t="shared" si="9"/>
        <v>-706765.38000000012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38">
        <v>-1228.0899999999999</v>
      </c>
      <c r="F65" s="38">
        <v>-1518.02</v>
      </c>
      <c r="G65" s="20">
        <v>0</v>
      </c>
      <c r="H65" s="20">
        <v>0</v>
      </c>
      <c r="I65" s="20">
        <v>0</v>
      </c>
      <c r="J65" s="38">
        <f t="shared" si="9"/>
        <v>-2746.1099999999997</v>
      </c>
    </row>
    <row r="66" spans="1:10" ht="18.75" customHeight="1">
      <c r="A66" s="12" t="s">
        <v>68</v>
      </c>
      <c r="B66" s="20">
        <v>0</v>
      </c>
      <c r="C66" s="38">
        <v>-219.22</v>
      </c>
      <c r="D66" s="38">
        <v>-30.91</v>
      </c>
      <c r="E66" s="20">
        <v>0</v>
      </c>
      <c r="F66" s="20">
        <v>0</v>
      </c>
      <c r="G66" s="20">
        <v>0</v>
      </c>
      <c r="H66" s="38">
        <v>-30.91</v>
      </c>
      <c r="I66" s="20">
        <v>0</v>
      </c>
      <c r="J66" s="38">
        <f>SUM(B66:I66)</f>
        <v>-281.04000000000002</v>
      </c>
    </row>
    <row r="67" spans="1:10" ht="18.75" customHeight="1">
      <c r="A67" s="12" t="s">
        <v>69</v>
      </c>
      <c r="B67" s="20">
        <v>0</v>
      </c>
      <c r="C67" s="20">
        <v>0</v>
      </c>
      <c r="D67" s="38">
        <v>-1067.75</v>
      </c>
      <c r="E67" s="38">
        <v>-1789.83</v>
      </c>
      <c r="F67" s="20">
        <v>0</v>
      </c>
      <c r="G67" s="38">
        <v>-380.65</v>
      </c>
      <c r="H67" s="20">
        <v>0</v>
      </c>
      <c r="I67" s="20">
        <v>0</v>
      </c>
      <c r="J67" s="38">
        <f t="shared" si="9"/>
        <v>-3238.23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</row>
    <row r="69" spans="1:10" ht="18.75" customHeight="1">
      <c r="A69" s="37" t="s">
        <v>71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38">
        <v>-700000</v>
      </c>
      <c r="F77" s="20">
        <v>0</v>
      </c>
      <c r="G77" s="20">
        <v>0</v>
      </c>
      <c r="H77" s="20">
        <v>0</v>
      </c>
      <c r="I77" s="20">
        <v>0</v>
      </c>
      <c r="J77" s="38">
        <f t="shared" ref="J77" si="17">SUM(B77:I77)</f>
        <v>-700000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110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3">
        <f>SUM(B81:I81)</f>
        <v>-500</v>
      </c>
    </row>
    <row r="82" spans="1:10" ht="18.75" customHeight="1">
      <c r="A82" s="12" t="s">
        <v>111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6" t="s">
        <v>118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ht="18.75" customHeight="1">
      <c r="A84" s="16" t="s">
        <v>119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16"/>
      <c r="B85" s="21"/>
      <c r="C85" s="21"/>
      <c r="D85" s="21"/>
      <c r="E85" s="21"/>
      <c r="F85" s="21"/>
      <c r="G85" s="21"/>
      <c r="H85" s="21"/>
      <c r="I85" s="21"/>
      <c r="J85" s="21">
        <f t="shared" ref="J83:J90" si="18">SUM(B85:I85)</f>
        <v>0</v>
      </c>
    </row>
    <row r="86" spans="1:10" ht="18.75" customHeight="1">
      <c r="A86" s="16" t="s">
        <v>113</v>
      </c>
      <c r="B86" s="25">
        <f t="shared" ref="B86:I86" si="19">+B87+B88</f>
        <v>662167.33000000007</v>
      </c>
      <c r="C86" s="25">
        <f t="shared" si="19"/>
        <v>920422.41999999993</v>
      </c>
      <c r="D86" s="25">
        <f t="shared" si="19"/>
        <v>1005518.2</v>
      </c>
      <c r="E86" s="25">
        <f t="shared" si="19"/>
        <v>27227.119999999933</v>
      </c>
      <c r="F86" s="25">
        <f t="shared" si="19"/>
        <v>534632.93000000005</v>
      </c>
      <c r="G86" s="25">
        <f t="shared" si="19"/>
        <v>954299.46</v>
      </c>
      <c r="H86" s="25">
        <f t="shared" si="19"/>
        <v>1259104.54</v>
      </c>
      <c r="I86" s="25">
        <f t="shared" si="19"/>
        <v>530542.21000000008</v>
      </c>
      <c r="J86" s="53">
        <f t="shared" si="18"/>
        <v>5893914.21</v>
      </c>
    </row>
    <row r="87" spans="1:10" ht="18.75" customHeight="1">
      <c r="A87" s="16" t="s">
        <v>112</v>
      </c>
      <c r="B87" s="25">
        <f>+B44+B57+B64+B83</f>
        <v>647156.18000000005</v>
      </c>
      <c r="C87" s="25">
        <f t="shared" ref="C87:I87" si="20">+C44+C57+C64+C83</f>
        <v>899855.48</v>
      </c>
      <c r="D87" s="25">
        <f t="shared" si="20"/>
        <v>985133.12</v>
      </c>
      <c r="E87" s="25">
        <f t="shared" si="20"/>
        <v>8261.4299999999348</v>
      </c>
      <c r="F87" s="25">
        <f t="shared" si="20"/>
        <v>515359.91000000003</v>
      </c>
      <c r="G87" s="25">
        <f t="shared" si="20"/>
        <v>936288.67999999993</v>
      </c>
      <c r="H87" s="25">
        <f t="shared" si="20"/>
        <v>1233749.58</v>
      </c>
      <c r="I87" s="25">
        <f t="shared" si="20"/>
        <v>515368.24000000011</v>
      </c>
      <c r="J87" s="53">
        <f t="shared" si="18"/>
        <v>5741172.6200000001</v>
      </c>
    </row>
    <row r="88" spans="1:10" ht="18.75" customHeight="1">
      <c r="A88" s="16" t="s">
        <v>116</v>
      </c>
      <c r="B88" s="25">
        <f t="shared" ref="B88:I88" si="21">IF(+B52+B84+B89&lt;0,0,(B52+B84+B89))</f>
        <v>15011.15</v>
      </c>
      <c r="C88" s="25">
        <f t="shared" si="21"/>
        <v>20566.939999999999</v>
      </c>
      <c r="D88" s="25">
        <f t="shared" si="21"/>
        <v>20385.080000000002</v>
      </c>
      <c r="E88" s="20">
        <f t="shared" si="21"/>
        <v>18965.689999999999</v>
      </c>
      <c r="F88" s="25">
        <f t="shared" si="21"/>
        <v>19273.02</v>
      </c>
      <c r="G88" s="20">
        <f t="shared" si="21"/>
        <v>18010.78</v>
      </c>
      <c r="H88" s="25">
        <f t="shared" si="21"/>
        <v>25354.959999999999</v>
      </c>
      <c r="I88" s="20">
        <f t="shared" si="21"/>
        <v>15173.97</v>
      </c>
      <c r="J88" s="53">
        <f t="shared" si="18"/>
        <v>152741.59</v>
      </c>
    </row>
    <row r="89" spans="1:10" ht="18.75" customHeight="1">
      <c r="A89" s="16" t="s">
        <v>114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1">
        <f t="shared" si="18"/>
        <v>0</v>
      </c>
    </row>
    <row r="90" spans="1:10" ht="18" customHeight="1">
      <c r="A90" s="16" t="s">
        <v>115</v>
      </c>
      <c r="B90" s="20">
        <f t="shared" ref="B90:I90" si="22">IF(+B84+B52+B89&gt;0,0,(B84+B52+B89))</f>
        <v>0</v>
      </c>
      <c r="C90" s="20">
        <f t="shared" si="22"/>
        <v>0</v>
      </c>
      <c r="D90" s="20">
        <f t="shared" si="22"/>
        <v>0</v>
      </c>
      <c r="E90" s="20">
        <f t="shared" si="22"/>
        <v>0</v>
      </c>
      <c r="F90" s="20">
        <f t="shared" si="22"/>
        <v>0</v>
      </c>
      <c r="G90" s="20">
        <f t="shared" si="22"/>
        <v>0</v>
      </c>
      <c r="H90" s="20">
        <f t="shared" si="22"/>
        <v>0</v>
      </c>
      <c r="I90" s="20">
        <f t="shared" si="22"/>
        <v>0</v>
      </c>
      <c r="J90" s="20">
        <f t="shared" si="18"/>
        <v>0</v>
      </c>
    </row>
    <row r="91" spans="1:10" ht="18.75" customHeight="1">
      <c r="A91" s="2"/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/>
    </row>
    <row r="92" spans="1:10" ht="18.75" customHeight="1">
      <c r="A92" s="40"/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/>
    </row>
    <row r="93" spans="1:10" ht="18.75" customHeight="1">
      <c r="A93" s="8"/>
      <c r="B93" s="50">
        <v>0</v>
      </c>
      <c r="C93" s="50">
        <v>0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/>
    </row>
    <row r="94" spans="1:10" ht="18.75" customHeight="1">
      <c r="A94" s="26" t="s">
        <v>82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45">
        <f>SUM(J95:J115)</f>
        <v>5893914.1999999993</v>
      </c>
    </row>
    <row r="95" spans="1:10" ht="18.75" customHeight="1">
      <c r="A95" s="27" t="s">
        <v>83</v>
      </c>
      <c r="B95" s="28">
        <v>83306.66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f t="shared" ref="J95:J115" si="23">SUM(B95:I95)</f>
        <v>83306.66</v>
      </c>
    </row>
    <row r="96" spans="1:10" ht="18.75" customHeight="1">
      <c r="A96" s="27" t="s">
        <v>84</v>
      </c>
      <c r="B96" s="28">
        <v>578860.67000000004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f t="shared" si="23"/>
        <v>578860.67000000004</v>
      </c>
    </row>
    <row r="97" spans="1:10" ht="18.75" customHeight="1">
      <c r="A97" s="27" t="s">
        <v>85</v>
      </c>
      <c r="B97" s="44">
        <v>0</v>
      </c>
      <c r="C97" s="28">
        <f>+C86</f>
        <v>920422.41999999993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f t="shared" si="23"/>
        <v>920422.41999999993</v>
      </c>
    </row>
    <row r="98" spans="1:10" ht="18.75" customHeight="1">
      <c r="A98" s="27" t="s">
        <v>86</v>
      </c>
      <c r="B98" s="44">
        <v>0</v>
      </c>
      <c r="C98" s="44">
        <v>0</v>
      </c>
      <c r="D98" s="28">
        <f>+D86</f>
        <v>1005518.2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si="23"/>
        <v>1005518.2</v>
      </c>
    </row>
    <row r="99" spans="1:10" ht="18.75" customHeight="1">
      <c r="A99" s="27" t="s">
        <v>87</v>
      </c>
      <c r="B99" s="44">
        <v>0</v>
      </c>
      <c r="C99" s="44">
        <v>0</v>
      </c>
      <c r="D99" s="44">
        <v>0</v>
      </c>
      <c r="E99" s="28">
        <v>2166.15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3"/>
        <v>2166.15</v>
      </c>
    </row>
    <row r="100" spans="1:10" ht="18.75" customHeight="1">
      <c r="A100" s="27" t="s">
        <v>88</v>
      </c>
      <c r="B100" s="44">
        <v>0</v>
      </c>
      <c r="C100" s="44">
        <v>0</v>
      </c>
      <c r="D100" s="44">
        <v>0</v>
      </c>
      <c r="E100" s="28">
        <v>10561.62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3"/>
        <v>10561.62</v>
      </c>
    </row>
    <row r="101" spans="1:10" ht="18.75" customHeight="1">
      <c r="A101" s="27" t="s">
        <v>89</v>
      </c>
      <c r="B101" s="44">
        <v>0</v>
      </c>
      <c r="C101" s="44">
        <v>0</v>
      </c>
      <c r="D101" s="44">
        <v>0</v>
      </c>
      <c r="E101" s="28">
        <v>14392.77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3"/>
        <v>14392.77</v>
      </c>
    </row>
    <row r="102" spans="1:10" ht="18.75" customHeight="1">
      <c r="A102" s="27" t="s">
        <v>90</v>
      </c>
      <c r="B102" s="44">
        <v>0</v>
      </c>
      <c r="C102" s="44">
        <v>0</v>
      </c>
      <c r="D102" s="44">
        <v>0</v>
      </c>
      <c r="E102" s="28">
        <v>106.57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3"/>
        <v>106.57</v>
      </c>
    </row>
    <row r="103" spans="1:10" ht="18.75" customHeight="1">
      <c r="A103" s="27" t="s">
        <v>91</v>
      </c>
      <c r="B103" s="44">
        <v>0</v>
      </c>
      <c r="C103" s="44">
        <v>0</v>
      </c>
      <c r="D103" s="44">
        <v>0</v>
      </c>
      <c r="E103" s="44">
        <v>0</v>
      </c>
      <c r="F103" s="28">
        <f>+F86</f>
        <v>534632.93000000005</v>
      </c>
      <c r="G103" s="44">
        <v>0</v>
      </c>
      <c r="H103" s="44">
        <v>0</v>
      </c>
      <c r="I103" s="44">
        <v>0</v>
      </c>
      <c r="J103" s="45">
        <f t="shared" si="23"/>
        <v>534632.93000000005</v>
      </c>
    </row>
    <row r="104" spans="1:10" ht="18.75" customHeight="1">
      <c r="A104" s="27" t="s">
        <v>92</v>
      </c>
      <c r="B104" s="44">
        <v>0</v>
      </c>
      <c r="C104" s="44">
        <v>0</v>
      </c>
      <c r="D104" s="44">
        <v>0</v>
      </c>
      <c r="E104" s="44">
        <v>0</v>
      </c>
      <c r="F104" s="44">
        <v>0</v>
      </c>
      <c r="G104" s="28">
        <v>118136.87</v>
      </c>
      <c r="H104" s="44">
        <v>0</v>
      </c>
      <c r="I104" s="44">
        <v>0</v>
      </c>
      <c r="J104" s="45">
        <f t="shared" si="23"/>
        <v>118136.87</v>
      </c>
    </row>
    <row r="105" spans="1:10" ht="18.75" customHeight="1">
      <c r="A105" s="27" t="s">
        <v>93</v>
      </c>
      <c r="B105" s="44">
        <v>0</v>
      </c>
      <c r="C105" s="44">
        <v>0</v>
      </c>
      <c r="D105" s="44">
        <v>0</v>
      </c>
      <c r="E105" s="44">
        <v>0</v>
      </c>
      <c r="F105" s="44">
        <v>0</v>
      </c>
      <c r="G105" s="28">
        <v>163060.99</v>
      </c>
      <c r="H105" s="44">
        <v>0</v>
      </c>
      <c r="I105" s="44">
        <v>0</v>
      </c>
      <c r="J105" s="45">
        <f t="shared" si="23"/>
        <v>163060.99</v>
      </c>
    </row>
    <row r="106" spans="1:10" ht="18.75" customHeight="1">
      <c r="A106" s="27" t="s">
        <v>94</v>
      </c>
      <c r="B106" s="44">
        <v>0</v>
      </c>
      <c r="C106" s="44">
        <v>0</v>
      </c>
      <c r="D106" s="44">
        <v>0</v>
      </c>
      <c r="E106" s="44">
        <v>0</v>
      </c>
      <c r="F106" s="44">
        <v>0</v>
      </c>
      <c r="G106" s="28">
        <v>234781.17</v>
      </c>
      <c r="H106" s="44">
        <v>0</v>
      </c>
      <c r="I106" s="44">
        <v>0</v>
      </c>
      <c r="J106" s="45">
        <f t="shared" si="23"/>
        <v>234781.17</v>
      </c>
    </row>
    <row r="107" spans="1:10" ht="18.75" customHeight="1">
      <c r="A107" s="27" t="s">
        <v>95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438320.43</v>
      </c>
      <c r="H107" s="44">
        <v>0</v>
      </c>
      <c r="I107" s="44">
        <v>0</v>
      </c>
      <c r="J107" s="45">
        <f t="shared" si="23"/>
        <v>438320.43</v>
      </c>
    </row>
    <row r="108" spans="1:10" ht="18.75" customHeight="1">
      <c r="A108" s="27" t="s">
        <v>96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28">
        <v>387543.03</v>
      </c>
      <c r="I108" s="44">
        <v>0</v>
      </c>
      <c r="J108" s="45">
        <f t="shared" si="23"/>
        <v>387543.03</v>
      </c>
    </row>
    <row r="109" spans="1:10" ht="18.75" customHeight="1">
      <c r="A109" s="27" t="s">
        <v>97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28">
        <v>32571.65</v>
      </c>
      <c r="I109" s="44">
        <v>0</v>
      </c>
      <c r="J109" s="45">
        <f t="shared" si="23"/>
        <v>32571.65</v>
      </c>
    </row>
    <row r="110" spans="1:10" ht="18.75" customHeight="1">
      <c r="A110" s="27" t="s">
        <v>98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28">
        <v>202322.85</v>
      </c>
      <c r="I110" s="44">
        <v>0</v>
      </c>
      <c r="J110" s="45">
        <f t="shared" si="23"/>
        <v>202322.85</v>
      </c>
    </row>
    <row r="111" spans="1:10" ht="18.75" customHeight="1">
      <c r="A111" s="27" t="s">
        <v>99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160674.5</v>
      </c>
      <c r="I111" s="44">
        <v>0</v>
      </c>
      <c r="J111" s="45">
        <f t="shared" si="23"/>
        <v>160674.5</v>
      </c>
    </row>
    <row r="112" spans="1:10" ht="18.75" customHeight="1">
      <c r="A112" s="27" t="s">
        <v>100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475992.51</v>
      </c>
      <c r="I112" s="44">
        <v>0</v>
      </c>
      <c r="J112" s="45">
        <f t="shared" si="23"/>
        <v>475992.51</v>
      </c>
    </row>
    <row r="113" spans="1:10" ht="18.75" customHeight="1">
      <c r="A113" s="27" t="s">
        <v>101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28">
        <v>37149.39</v>
      </c>
      <c r="J113" s="45">
        <f t="shared" si="23"/>
        <v>37149.39</v>
      </c>
    </row>
    <row r="114" spans="1:10" ht="18.75" customHeight="1">
      <c r="A114" s="27" t="s">
        <v>102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28">
        <v>177583.05</v>
      </c>
      <c r="J114" s="45">
        <f t="shared" si="23"/>
        <v>177583.05</v>
      </c>
    </row>
    <row r="115" spans="1:10" ht="18.75" customHeight="1">
      <c r="A115" s="29" t="s">
        <v>103</v>
      </c>
      <c r="B115" s="46">
        <v>0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7">
        <v>315809.77</v>
      </c>
      <c r="J115" s="48">
        <f t="shared" si="23"/>
        <v>315809.77</v>
      </c>
    </row>
    <row r="116" spans="1:10" ht="18.75" customHeight="1">
      <c r="A116" s="49"/>
      <c r="B116" s="56"/>
      <c r="C116" s="56"/>
      <c r="D116" s="56"/>
      <c r="E116" s="56"/>
      <c r="F116" s="56"/>
      <c r="G116" s="56"/>
      <c r="H116" s="56"/>
      <c r="I116" s="56"/>
      <c r="J116" s="57"/>
    </row>
    <row r="117" spans="1:10" ht="18.75" customHeight="1">
      <c r="A117" s="43"/>
    </row>
    <row r="118" spans="1:10" ht="18.75" customHeight="1">
      <c r="A118" s="43"/>
    </row>
    <row r="119" spans="1:10" ht="18.75" customHeight="1">
      <c r="A119" s="43"/>
    </row>
    <row r="120" spans="1:10" ht="18.75" customHeight="1">
      <c r="A120" s="42"/>
    </row>
    <row r="121" spans="1:10" ht="18.75" customHeight="1"/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2013-08-22T19:28:16Z</dcterms:modified>
</cp:coreProperties>
</file>