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5"/>
  <c r="B88"/>
  <c r="C88"/>
  <c r="D88"/>
  <c r="E88"/>
  <c r="F88"/>
  <c r="G88"/>
  <c r="H88"/>
  <c r="I88"/>
  <c r="J89"/>
  <c r="B90"/>
  <c r="C90"/>
  <c r="D90"/>
  <c r="E90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J90" l="1"/>
  <c r="J88"/>
  <c r="C56"/>
  <c r="H56"/>
  <c r="D56"/>
  <c r="E56"/>
  <c r="F56"/>
  <c r="J64"/>
  <c r="G56"/>
  <c r="I56"/>
  <c r="J57"/>
  <c r="B56"/>
  <c r="J56" s="1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E44" s="1"/>
  <c r="C45"/>
  <c r="C46"/>
  <c r="J46" s="1"/>
  <c r="C44" l="1"/>
  <c r="E87"/>
  <c r="E86" s="1"/>
  <c r="E43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<sst xmlns="http://schemas.openxmlformats.org/spreadsheetml/2006/main" count="120" uniqueCount="120">
  <si>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</si>
  <si>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</si>
  <si>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</si>
  <si>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</si>
  <si>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</si>
  <si>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</si>
  <si>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</si>
  <si>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</si>
  <si>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</si>
  <si>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</si>
  <si>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</si>
  <si>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</si>
  <si>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</si>
  <si>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</si>
  <si>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</si>
  <si>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</si>
  <si>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</si>
  <si>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</si>
  <si>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</si>
  <si>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</si>
  <si>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</si>
  <si>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</si>
  <si>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</si>
  <si>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</si>
  <si>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</si>
  <si>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</si>
  <si>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</si>
  <si>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</si>
  <si>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</si>
  <si>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</si>
  <si>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</si>
  <si>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</si>
  <si>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</si>
  <si>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</si>
  <si>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</si>
  <si>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</si>
  <si>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</si>
  <si>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</si>
  <si>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</si>
  <si>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</si>
  <si>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</si>
  <si>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</si>
  <si>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</si>
  <si>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</si>
  <si>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</si>
  <si>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</si>
  <si>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</si>
  <si>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</si>
  <si>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</si>
  <si>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</si>
  <si>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</si>
  <si>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</si>
  <si>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</si>
  <si>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</si>
  <si>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</si>
  <si>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</si>
  <si>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</si>
  <si>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</si>
  <si>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</si>
  <si>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</si>
  <si>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</si>
  <si>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</si>
  <si>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</si>
  <si>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</si>
  <si>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</si>
  <si>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</si>
  <si>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</si>
  <si>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</si>
  <si>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</si>
  <si>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</si>
  <si>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</si>
  <si>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</si>
  <si>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</si>
  <si>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</si>
  <si>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</si>
  <si>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</si>
  <si>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</si>
  <si>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</si>
  <si>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</si>
  <si>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</si>
  <si>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</si>
  <si>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</si>
  <si>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</si>
  <si>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</si>
  <si>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</si>
  <si>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</si>
  <si>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</si>
  <si>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</si>
  <si>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</si>
  <si>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</si>
  <si>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</si>
  <si>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</si>
  <si>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</si>
  <si>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</si>
  <si>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</si>
  <si>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</si>
  <si>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</si>
  <si>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</si>
  <si>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</si>
  <si>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</si>
  <si>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</si>
  <si>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</si>
  <si>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</si>
  <si>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</si>
  <si>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</si>
  <si>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</si>
  <si>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</si>
  <si>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</si>
  <si>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</si>
  <si>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</si>
  <si>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</si>
  <si>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</si>
  <si>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</si>
  <si>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</si>
  <si>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</si>
  <si>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</si>
  <si>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</si>
  <si>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15/08/13 - VENCIMENTO 22/08/13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</si>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</sst>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594348</v>
      </c>
      <c r="C7" s="9">
        <f t="shared" si="0"/>
        <v>730923</v>
      </c>
      <c r="D7" s="9">
        <f t="shared" si="0"/>
        <v>675551</v>
      </c>
      <c r="E7" s="9">
        <f t="shared" si="0"/>
        <v>508433</v>
      </c>
      <c r="F7" s="9">
        <f t="shared" si="0"/>
        <v>513898</v>
      </c>
      <c r="G7" s="9">
        <f t="shared" si="0"/>
        <v>765999</v>
      </c>
      <c r="H7" s="9">
        <f t="shared" si="0"/>
        <v>1199635</v>
      </c>
      <c r="I7" s="9">
        <f t="shared" si="0"/>
        <v>551909</v>
      </c>
      <c r="J7" s="9">
        <f t="shared" si="0"/>
        <v>5540696</v>
      </c>
    </row>
    <row r="8" spans="1:10" ht="17.25" customHeight="1">
      <c r="A8" s="10" t="s">
        <v>34</v>
      </c>
      <c r="B8" s="11">
        <f>B9+B12</f>
        <v>354996</v>
      </c>
      <c r="C8" s="11">
        <f t="shared" ref="C8:I8" si="1">C9+C12</f>
        <v>450151</v>
      </c>
      <c r="D8" s="11">
        <f t="shared" si="1"/>
        <v>402236</v>
      </c>
      <c r="E8" s="11">
        <f t="shared" si="1"/>
        <v>290568</v>
      </c>
      <c r="F8" s="11">
        <f t="shared" si="1"/>
        <v>307595</v>
      </c>
      <c r="G8" s="11">
        <f t="shared" si="1"/>
        <v>433771</v>
      </c>
      <c r="H8" s="11">
        <f t="shared" si="1"/>
        <v>649298</v>
      </c>
      <c r="I8" s="11">
        <f t="shared" si="1"/>
        <v>341119</v>
      </c>
      <c r="J8" s="11">
        <f t="shared" ref="J8:J23" si="2">SUM(B8:I8)</f>
        <v>3229734</v>
      </c>
    </row>
    <row r="9" spans="1:10" ht="17.25" customHeight="1">
      <c r="A9" s="15" t="s">
        <v>19</v>
      </c>
      <c r="B9" s="13">
        <f>+B10+B11</f>
        <v>41116</v>
      </c>
      <c r="C9" s="13">
        <f t="shared" ref="C9:I9" si="3">+C10+C11</f>
        <v>55887</v>
      </c>
      <c r="D9" s="13">
        <f t="shared" si="3"/>
        <v>46947</v>
      </c>
      <c r="E9" s="13">
        <f t="shared" si="3"/>
        <v>32660</v>
      </c>
      <c r="F9" s="13">
        <f t="shared" si="3"/>
        <v>35179</v>
      </c>
      <c r="G9" s="13">
        <f t="shared" si="3"/>
        <v>44993</v>
      </c>
      <c r="H9" s="13">
        <f t="shared" si="3"/>
        <v>51741</v>
      </c>
      <c r="I9" s="13">
        <f t="shared" si="3"/>
        <v>51451</v>
      </c>
      <c r="J9" s="11">
        <f t="shared" si="2"/>
        <v>359974</v>
      </c>
    </row>
    <row r="10" spans="1:10" ht="17.25" customHeight="1">
      <c r="A10" s="31" t="s">
        <v>20</v>
      </c>
      <c r="B10" s="13">
        <v>41116</v>
      </c>
      <c r="C10" s="13">
        <v>55887</v>
      </c>
      <c r="D10" s="13">
        <v>46947</v>
      </c>
      <c r="E10" s="13">
        <v>32660</v>
      </c>
      <c r="F10" s="13">
        <v>35179</v>
      </c>
      <c r="G10" s="13">
        <v>44993</v>
      </c>
      <c r="H10" s="13">
        <v>51741</v>
      </c>
      <c r="I10" s="13">
        <v>51451</v>
      </c>
      <c r="J10" s="11">
        <f>SUM(B10:I10)</f>
        <v>359974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313880</v>
      </c>
      <c r="C12" s="17">
        <f t="shared" si="4"/>
        <v>394264</v>
      </c>
      <c r="D12" s="17">
        <f t="shared" si="4"/>
        <v>355289</v>
      </c>
      <c r="E12" s="17">
        <f t="shared" si="4"/>
        <v>257908</v>
      </c>
      <c r="F12" s="17">
        <f t="shared" si="4"/>
        <v>272416</v>
      </c>
      <c r="G12" s="17">
        <f t="shared" si="4"/>
        <v>388778</v>
      </c>
      <c r="H12" s="17">
        <f t="shared" si="4"/>
        <v>597557</v>
      </c>
      <c r="I12" s="17">
        <f t="shared" si="4"/>
        <v>289668</v>
      </c>
      <c r="J12" s="11">
        <f t="shared" si="2"/>
        <v>2869760</v>
      </c>
    </row>
    <row r="13" spans="1:10" ht="17.25" customHeight="1">
      <c r="A13" s="14" t="s">
        <v>22</v>
      </c>
      <c r="B13" s="13">
        <v>126767</v>
      </c>
      <c r="C13" s="13">
        <v>171487</v>
      </c>
      <c r="D13" s="13">
        <v>160250</v>
      </c>
      <c r="E13" s="13">
        <v>118452</v>
      </c>
      <c r="F13" s="13">
        <v>120351</v>
      </c>
      <c r="G13" s="13">
        <v>170637</v>
      </c>
      <c r="H13" s="13">
        <v>257094</v>
      </c>
      <c r="I13" s="13">
        <v>117851</v>
      </c>
      <c r="J13" s="11">
        <f t="shared" si="2"/>
        <v>1242889</v>
      </c>
    </row>
    <row r="14" spans="1:10" ht="17.25" customHeight="1">
      <c r="A14" s="14" t="s">
        <v>23</v>
      </c>
      <c r="B14" s="13">
        <v>139033</v>
      </c>
      <c r="C14" s="13">
        <v>156715</v>
      </c>
      <c r="D14" s="13">
        <v>140204</v>
      </c>
      <c r="E14" s="13">
        <v>98978</v>
      </c>
      <c r="F14" s="13">
        <v>112822</v>
      </c>
      <c r="G14" s="13">
        <v>162120</v>
      </c>
      <c r="H14" s="13">
        <v>268148</v>
      </c>
      <c r="I14" s="13">
        <v>126114</v>
      </c>
      <c r="J14" s="11">
        <f t="shared" si="2"/>
        <v>1204134</v>
      </c>
    </row>
    <row r="15" spans="1:10" ht="17.25" customHeight="1">
      <c r="A15" s="14" t="s">
        <v>24</v>
      </c>
      <c r="B15" s="13">
        <v>48080</v>
      </c>
      <c r="C15" s="13">
        <v>66062</v>
      </c>
      <c r="D15" s="13">
        <v>54835</v>
      </c>
      <c r="E15" s="13">
        <v>40478</v>
      </c>
      <c r="F15" s="13">
        <v>39243</v>
      </c>
      <c r="G15" s="13">
        <v>56021</v>
      </c>
      <c r="H15" s="13">
        <v>72315</v>
      </c>
      <c r="I15" s="13">
        <v>45703</v>
      </c>
      <c r="J15" s="11">
        <f t="shared" si="2"/>
        <v>422737</v>
      </c>
    </row>
    <row r="16" spans="1:10" ht="17.25" customHeight="1">
      <c r="A16" s="16" t="s">
        <v>25</v>
      </c>
      <c r="B16" s="11">
        <f>+B17+B18+B19</f>
        <v>203854</v>
      </c>
      <c r="C16" s="11">
        <f t="shared" ref="C16:I16" si="5">+C17+C18+C19</f>
        <v>224998</v>
      </c>
      <c r="D16" s="11">
        <f t="shared" si="5"/>
        <v>211344</v>
      </c>
      <c r="E16" s="11">
        <f t="shared" si="5"/>
        <v>169240</v>
      </c>
      <c r="F16" s="11">
        <f t="shared" si="5"/>
        <v>166730</v>
      </c>
      <c r="G16" s="11">
        <f t="shared" si="5"/>
        <v>280901</v>
      </c>
      <c r="H16" s="11">
        <f t="shared" si="5"/>
        <v>493148</v>
      </c>
      <c r="I16" s="11">
        <f t="shared" si="5"/>
        <v>173568</v>
      </c>
      <c r="J16" s="11">
        <f t="shared" si="2"/>
        <v>1923783</v>
      </c>
    </row>
    <row r="17" spans="1:10" ht="17.25" customHeight="1">
      <c r="A17" s="12" t="s">
        <v>26</v>
      </c>
      <c r="B17" s="13">
        <v>94625</v>
      </c>
      <c r="C17" s="13">
        <v>116591</v>
      </c>
      <c r="D17" s="13">
        <v>111237</v>
      </c>
      <c r="E17" s="13">
        <v>88416</v>
      </c>
      <c r="F17" s="13">
        <v>85468</v>
      </c>
      <c r="G17" s="13">
        <v>142592</v>
      </c>
      <c r="H17" s="13">
        <v>238627</v>
      </c>
      <c r="I17" s="13">
        <v>88212</v>
      </c>
      <c r="J17" s="11">
        <f t="shared" si="2"/>
        <v>965768</v>
      </c>
    </row>
    <row r="18" spans="1:10" ht="17.25" customHeight="1">
      <c r="A18" s="12" t="s">
        <v>27</v>
      </c>
      <c r="B18" s="13">
        <v>83636</v>
      </c>
      <c r="C18" s="13">
        <v>79033</v>
      </c>
      <c r="D18" s="13">
        <v>74046</v>
      </c>
      <c r="E18" s="13">
        <v>59460</v>
      </c>
      <c r="F18" s="13">
        <v>62798</v>
      </c>
      <c r="G18" s="13">
        <v>106301</v>
      </c>
      <c r="H18" s="13">
        <v>204228</v>
      </c>
      <c r="I18" s="13">
        <v>64714</v>
      </c>
      <c r="J18" s="11">
        <f t="shared" si="2"/>
        <v>734216</v>
      </c>
    </row>
    <row r="19" spans="1:10" ht="17.25" customHeight="1">
      <c r="A19" s="12" t="s">
        <v>28</v>
      </c>
      <c r="B19" s="13">
        <v>25593</v>
      </c>
      <c r="C19" s="13">
        <v>29374</v>
      </c>
      <c r="D19" s="13">
        <v>26061</v>
      </c>
      <c r="E19" s="13">
        <v>21364</v>
      </c>
      <c r="F19" s="13">
        <v>18464</v>
      </c>
      <c r="G19" s="13">
        <v>32008</v>
      </c>
      <c r="H19" s="13">
        <v>50293</v>
      </c>
      <c r="I19" s="13">
        <v>20642</v>
      </c>
      <c r="J19" s="11">
        <f t="shared" si="2"/>
        <v>223799</v>
      </c>
    </row>
    <row r="20" spans="1:10" ht="17.25" customHeight="1">
      <c r="A20" s="16" t="s">
        <v>29</v>
      </c>
      <c r="B20" s="13">
        <v>35498</v>
      </c>
      <c r="C20" s="13">
        <v>55774</v>
      </c>
      <c r="D20" s="13">
        <v>61971</v>
      </c>
      <c r="E20" s="13">
        <v>48625</v>
      </c>
      <c r="F20" s="13">
        <v>39573</v>
      </c>
      <c r="G20" s="13">
        <v>51327</v>
      </c>
      <c r="H20" s="13">
        <v>57189</v>
      </c>
      <c r="I20" s="13">
        <v>28765</v>
      </c>
      <c r="J20" s="11">
        <f t="shared" si="2"/>
        <v>378722</v>
      </c>
    </row>
    <row r="21" spans="1:10" ht="17.25" customHeight="1">
      <c r="A21" s="12" t="s">
        <v>30</v>
      </c>
      <c r="B21" s="13">
        <f>ROUND(B$20*0.57,0)</f>
        <v>20234</v>
      </c>
      <c r="C21" s="13">
        <f>ROUND(C$20*0.57,0)</f>
        <v>31791</v>
      </c>
      <c r="D21" s="13">
        <f t="shared" ref="D21:I21" si="6">ROUND(D$20*0.57,0)</f>
        <v>35323</v>
      </c>
      <c r="E21" s="13">
        <f t="shared" si="6"/>
        <v>27716</v>
      </c>
      <c r="F21" s="13">
        <f t="shared" si="6"/>
        <v>22557</v>
      </c>
      <c r="G21" s="13">
        <f t="shared" si="6"/>
        <v>29256</v>
      </c>
      <c r="H21" s="13">
        <f t="shared" si="6"/>
        <v>32598</v>
      </c>
      <c r="I21" s="13">
        <f t="shared" si="6"/>
        <v>16396</v>
      </c>
      <c r="J21" s="11">
        <f t="shared" si="2"/>
        <v>215871</v>
      </c>
    </row>
    <row r="22" spans="1:10" ht="17.25" customHeight="1">
      <c r="A22" s="12" t="s">
        <v>31</v>
      </c>
      <c r="B22" s="13">
        <f>ROUND(B$20*0.43,0)</f>
        <v>15264</v>
      </c>
      <c r="C22" s="13">
        <f t="shared" ref="C22:I22" si="7">ROUND(C$20*0.43,0)</f>
        <v>23983</v>
      </c>
      <c r="D22" s="13">
        <f t="shared" si="7"/>
        <v>26648</v>
      </c>
      <c r="E22" s="13">
        <f t="shared" si="7"/>
        <v>20909</v>
      </c>
      <c r="F22" s="13">
        <f t="shared" si="7"/>
        <v>17016</v>
      </c>
      <c r="G22" s="13">
        <f t="shared" si="7"/>
        <v>22071</v>
      </c>
      <c r="H22" s="13">
        <f t="shared" si="7"/>
        <v>24591</v>
      </c>
      <c r="I22" s="13">
        <f t="shared" si="7"/>
        <v>12369</v>
      </c>
      <c r="J22" s="11">
        <f t="shared" si="2"/>
        <v>162851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8457</v>
      </c>
      <c r="J23" s="11">
        <f t="shared" si="2"/>
        <v>8457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6996.62</v>
      </c>
      <c r="J31" s="24">
        <f t="shared" ref="J31:J71" si="9">SUM(B31:I31)</f>
        <v>6996.62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1364716.02</v>
      </c>
      <c r="C43" s="23">
        <f t="shared" ref="C43:I43" si="10">+C44+C52</f>
        <v>1913762.9799999997</v>
      </c>
      <c r="D43" s="23">
        <f t="shared" si="10"/>
        <v>1862950.4300000002</v>
      </c>
      <c r="E43" s="23">
        <f t="shared" si="10"/>
        <v>1394688.79</v>
      </c>
      <c r="F43" s="23">
        <f t="shared" si="10"/>
        <v>1220612.3700000001</v>
      </c>
      <c r="G43" s="23">
        <f t="shared" si="10"/>
        <v>1862229.97</v>
      </c>
      <c r="H43" s="23">
        <f t="shared" si="10"/>
        <v>2509919.0099999998</v>
      </c>
      <c r="I43" s="23">
        <f t="shared" si="10"/>
        <v>1271582.1800000002</v>
      </c>
      <c r="J43" s="23">
        <f t="shared" si="9"/>
        <v>13400461.75</v>
      </c>
    </row>
    <row r="44" spans="1:10" ht="17.25" customHeight="1">
      <c r="A44" s="16" t="s">
        <v>52</v>
      </c>
      <c r="B44" s="24">
        <f>SUM(B45:B51)</f>
        <v>1349704.87</v>
      </c>
      <c r="C44" s="24">
        <f t="shared" ref="C44:J44" si="11">SUM(C45:C51)</f>
        <v>1893196.0399999998</v>
      </c>
      <c r="D44" s="24">
        <f t="shared" si="11"/>
        <v>1842565.35</v>
      </c>
      <c r="E44" s="24">
        <f t="shared" si="11"/>
        <v>1375723.1</v>
      </c>
      <c r="F44" s="24">
        <f t="shared" si="11"/>
        <v>1201339.3500000001</v>
      </c>
      <c r="G44" s="24">
        <f t="shared" si="11"/>
        <v>1844219.19</v>
      </c>
      <c r="H44" s="24">
        <f t="shared" si="11"/>
        <v>2484564.0499999998</v>
      </c>
      <c r="I44" s="24">
        <f t="shared" si="11"/>
        <v>1256408.2100000002</v>
      </c>
      <c r="J44" s="24">
        <f t="shared" si="11"/>
        <v>13247720.159999998</v>
      </c>
    </row>
    <row r="45" spans="1:10" ht="17.25" customHeight="1">
      <c r="A45" s="37" t="s">
        <v>53</v>
      </c>
      <c r="B45" s="24">
        <f t="shared" ref="B45:I45" si="12">ROUND(B26*B7,2)</f>
        <v>1349704.87</v>
      </c>
      <c r="C45" s="24">
        <f t="shared" si="12"/>
        <v>1888997.4</v>
      </c>
      <c r="D45" s="24">
        <f t="shared" si="12"/>
        <v>1842565.35</v>
      </c>
      <c r="E45" s="24">
        <f t="shared" si="12"/>
        <v>1362092.01</v>
      </c>
      <c r="F45" s="24">
        <f t="shared" si="12"/>
        <v>1201339.3500000001</v>
      </c>
      <c r="G45" s="24">
        <f t="shared" si="12"/>
        <v>1844219.19</v>
      </c>
      <c r="H45" s="24">
        <f t="shared" si="12"/>
        <v>2484564.0499999998</v>
      </c>
      <c r="I45" s="24">
        <f t="shared" si="12"/>
        <v>1249411.5900000001</v>
      </c>
      <c r="J45" s="24">
        <f t="shared" si="9"/>
        <v>13222893.809999999</v>
      </c>
    </row>
    <row r="46" spans="1:10" ht="17.25" customHeight="1">
      <c r="A46" s="37" t="s">
        <v>54</v>
      </c>
      <c r="B46" s="20">
        <v>0</v>
      </c>
      <c r="C46" s="24">
        <f>ROUND(C27*C7,2)</f>
        <v>4198.6400000000003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4198.6400000000003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24587.82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24587.82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-10956.73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-10956.73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6996.62</v>
      </c>
      <c r="J49" s="24">
        <f>SUM(B49:I49)</f>
        <v>6996.62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-238485.12</v>
      </c>
      <c r="C56" s="38">
        <f t="shared" si="13"/>
        <v>-197968.05</v>
      </c>
      <c r="D56" s="38">
        <f t="shared" si="13"/>
        <v>-195460.52</v>
      </c>
      <c r="E56" s="38">
        <f t="shared" si="13"/>
        <v>-155749.62</v>
      </c>
      <c r="F56" s="38">
        <f t="shared" si="13"/>
        <v>-252679.32</v>
      </c>
      <c r="G56" s="38">
        <f t="shared" si="13"/>
        <v>-269987.52</v>
      </c>
      <c r="H56" s="38">
        <f t="shared" si="13"/>
        <v>-258457.37</v>
      </c>
      <c r="I56" s="38">
        <f t="shared" si="13"/>
        <v>-170397.26</v>
      </c>
      <c r="J56" s="38">
        <f t="shared" si="9"/>
        <v>-1739184.78</v>
      </c>
    </row>
    <row r="57" spans="1:10" ht="18.75" customHeight="1">
      <c r="A57" s="16" t="s">
        <v>104</v>
      </c>
      <c r="B57" s="38">
        <f t="shared" ref="B57:I57" si="14">B58+B59+B60+B61+B62+B63</f>
        <v>-225066.13</v>
      </c>
      <c r="C57" s="38">
        <f t="shared" si="14"/>
        <v>-178268.78</v>
      </c>
      <c r="D57" s="38">
        <f t="shared" si="14"/>
        <v>-175946.59</v>
      </c>
      <c r="E57" s="38">
        <f t="shared" si="14"/>
        <v>-97980</v>
      </c>
      <c r="F57" s="38">
        <f t="shared" si="14"/>
        <v>-238247.4</v>
      </c>
      <c r="G57" s="38">
        <f t="shared" si="14"/>
        <v>-251860.5</v>
      </c>
      <c r="H57" s="38">
        <f t="shared" si="14"/>
        <v>-231383.72</v>
      </c>
      <c r="I57" s="38">
        <f t="shared" si="14"/>
        <v>-157155.75</v>
      </c>
      <c r="J57" s="38">
        <f t="shared" si="9"/>
        <v>-1555908.8699999999</v>
      </c>
    </row>
    <row r="58" spans="1:10" ht="18.75" customHeight="1">
      <c r="A58" s="12" t="s">
        <v>105</v>
      </c>
      <c r="B58" s="38">
        <f>-ROUND(B9*$D$3,2)</f>
        <v>-123348</v>
      </c>
      <c r="C58" s="38">
        <f t="shared" ref="C58:I58" si="15">-ROUND(C9*$D$3,2)</f>
        <v>-167661</v>
      </c>
      <c r="D58" s="38">
        <f t="shared" si="15"/>
        <v>-140841</v>
      </c>
      <c r="E58" s="38">
        <f t="shared" si="15"/>
        <v>-97980</v>
      </c>
      <c r="F58" s="38">
        <f t="shared" si="15"/>
        <v>-105537</v>
      </c>
      <c r="G58" s="38">
        <f t="shared" si="15"/>
        <v>-134979</v>
      </c>
      <c r="H58" s="38">
        <f t="shared" si="15"/>
        <v>-155223</v>
      </c>
      <c r="I58" s="38">
        <f t="shared" si="15"/>
        <v>-154353</v>
      </c>
      <c r="J58" s="38">
        <f t="shared" si="9"/>
        <v>-1079922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-3279</v>
      </c>
      <c r="C60" s="52">
        <v>-1959</v>
      </c>
      <c r="D60" s="52">
        <v>-1779</v>
      </c>
      <c r="E60" s="20">
        <v>0</v>
      </c>
      <c r="F60" s="52">
        <v>-2502</v>
      </c>
      <c r="G60" s="52">
        <v>-1311</v>
      </c>
      <c r="H60" s="52">
        <v>-849</v>
      </c>
      <c r="I60" s="52">
        <v>-324</v>
      </c>
      <c r="J60" s="38">
        <f t="shared" si="9"/>
        <v>-12003</v>
      </c>
    </row>
    <row r="61" spans="1:10" ht="18.75" customHeight="1">
      <c r="A61" s="12" t="s">
        <v>64</v>
      </c>
      <c r="B61" s="52">
        <v>-2529</v>
      </c>
      <c r="C61" s="52">
        <v>-1284</v>
      </c>
      <c r="D61" s="52">
        <v>-1524</v>
      </c>
      <c r="E61" s="20">
        <v>0</v>
      </c>
      <c r="F61" s="52">
        <v>-1872</v>
      </c>
      <c r="G61" s="52">
        <v>-696</v>
      </c>
      <c r="H61" s="52">
        <v>-387</v>
      </c>
      <c r="I61" s="52">
        <v>-225</v>
      </c>
      <c r="J61" s="38">
        <f t="shared" si="9"/>
        <v>-8517</v>
      </c>
    </row>
    <row r="62" spans="1:10" ht="18.75" customHeight="1">
      <c r="A62" s="12" t="s">
        <v>65</v>
      </c>
      <c r="B62" s="52">
        <v>-95826.13</v>
      </c>
      <c r="C62" s="52">
        <v>-7364.78</v>
      </c>
      <c r="D62" s="52">
        <v>-31774.59</v>
      </c>
      <c r="E62" s="20">
        <v>0</v>
      </c>
      <c r="F62" s="52">
        <v>-128252.4</v>
      </c>
      <c r="G62" s="52">
        <v>-114874.5</v>
      </c>
      <c r="H62" s="52">
        <v>-74924.72</v>
      </c>
      <c r="I62" s="52">
        <v>-2253.75</v>
      </c>
      <c r="J62" s="38">
        <f>SUM(B62:I62)</f>
        <v>-455270.87</v>
      </c>
    </row>
    <row r="63" spans="1:10" ht="18.75" customHeight="1">
      <c r="A63" s="12" t="s">
        <v>66</v>
      </c>
      <c r="B63" s="52">
        <v>-84</v>
      </c>
      <c r="C63" s="20">
        <v>0</v>
      </c>
      <c r="D63" s="52">
        <v>-28</v>
      </c>
      <c r="E63" s="20">
        <v>0</v>
      </c>
      <c r="F63" s="52">
        <v>-84</v>
      </c>
      <c r="G63" s="20">
        <v>0</v>
      </c>
      <c r="H63" s="20">
        <v>0</v>
      </c>
      <c r="I63" s="20">
        <v>0</v>
      </c>
      <c r="J63" s="38">
        <f t="shared" si="9"/>
        <v>-196</v>
      </c>
    </row>
    <row r="64" spans="1:10" ht="18.75" customHeight="1">
      <c r="A64" s="16" t="s">
        <v>109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-57769.619999999995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-183275.91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7">SUM(B85:I85)</f>
        <v>0</v>
      </c>
    </row>
    <row r="86" spans="1:10" ht="18.75" customHeight="1">
      <c r="A86" s="16" t="s">
        <v>113</v>
      </c>
      <c r="B86" s="25">
        <f t="shared" ref="B86:I86" si="18">+B87+B88</f>
        <v>1126230.9000000001</v>
      </c>
      <c r="C86" s="25">
        <f t="shared" si="18"/>
        <v>1715794.9299999997</v>
      </c>
      <c r="D86" s="25">
        <f t="shared" si="18"/>
        <v>1667489.9100000001</v>
      </c>
      <c r="E86" s="25">
        <f t="shared" si="18"/>
        <v>1238939.17</v>
      </c>
      <c r="F86" s="25">
        <f t="shared" si="18"/>
        <v>967933.05</v>
      </c>
      <c r="G86" s="25">
        <f t="shared" si="18"/>
        <v>1592242.45</v>
      </c>
      <c r="H86" s="25">
        <f t="shared" si="18"/>
        <v>2251461.6399999997</v>
      </c>
      <c r="I86" s="25">
        <f t="shared" si="18"/>
        <v>1101184.9200000002</v>
      </c>
      <c r="J86" s="53">
        <f t="shared" si="17"/>
        <v>11661276.970000001</v>
      </c>
    </row>
    <row r="87" spans="1:10" ht="18.75" customHeight="1">
      <c r="A87" s="16" t="s">
        <v>112</v>
      </c>
      <c r="B87" s="25">
        <f>+B44+B57+B64+B83</f>
        <v>1111219.7500000002</v>
      </c>
      <c r="C87" s="25">
        <f t="shared" ref="C87:I87" si="19">+C44+C57+C64+C83</f>
        <v>1695227.9899999998</v>
      </c>
      <c r="D87" s="25">
        <f t="shared" si="19"/>
        <v>1647104.83</v>
      </c>
      <c r="E87" s="25">
        <f t="shared" si="19"/>
        <v>1219973.48</v>
      </c>
      <c r="F87" s="25">
        <f t="shared" si="19"/>
        <v>948660.03</v>
      </c>
      <c r="G87" s="25">
        <f t="shared" si="19"/>
        <v>1574231.67</v>
      </c>
      <c r="H87" s="25">
        <f t="shared" si="19"/>
        <v>2226106.6799999997</v>
      </c>
      <c r="I87" s="25">
        <f t="shared" si="19"/>
        <v>1086010.9500000002</v>
      </c>
      <c r="J87" s="53">
        <f t="shared" si="17"/>
        <v>11508535.379999999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11661276.98</v>
      </c>
    </row>
    <row r="95" spans="1:10" ht="18.75" customHeight="1">
      <c r="A95" s="27" t="s">
        <v>83</v>
      </c>
      <c r="B95" s="28">
        <v>138574.44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138574.44</v>
      </c>
    </row>
    <row r="96" spans="1:10" ht="18.75" customHeight="1">
      <c r="A96" s="27" t="s">
        <v>84</v>
      </c>
      <c r="B96" s="28">
        <v>987656.46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987656.46</v>
      </c>
    </row>
    <row r="97" spans="1:10" ht="18.75" customHeight="1">
      <c r="A97" s="27" t="s">
        <v>85</v>
      </c>
      <c r="B97" s="44">
        <v>0</v>
      </c>
      <c r="C97" s="28">
        <f>+C86</f>
        <v>1715794.9299999997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1715794.9299999997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1667489.9100000001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1667489.9100000001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423086.8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423086.8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222041.78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222041.78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585880.76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585880.76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7929.83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7929.83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967933.05</v>
      </c>
      <c r="G103" s="44">
        <v>0</v>
      </c>
      <c r="H103" s="44">
        <v>0</v>
      </c>
      <c r="I103" s="44">
        <v>0</v>
      </c>
      <c r="J103" s="45">
        <f t="shared" si="22"/>
        <v>967933.05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200892.37</v>
      </c>
      <c r="H104" s="44">
        <v>0</v>
      </c>
      <c r="I104" s="44">
        <v>0</v>
      </c>
      <c r="J104" s="45">
        <f t="shared" si="22"/>
        <v>200892.37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281309.62</v>
      </c>
      <c r="H105" s="44">
        <v>0</v>
      </c>
      <c r="I105" s="44">
        <v>0</v>
      </c>
      <c r="J105" s="45">
        <f t="shared" si="22"/>
        <v>281309.62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419859.93</v>
      </c>
      <c r="H106" s="44">
        <v>0</v>
      </c>
      <c r="I106" s="44">
        <v>0</v>
      </c>
      <c r="J106" s="45">
        <f t="shared" si="22"/>
        <v>419859.93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690180.54</v>
      </c>
      <c r="H107" s="44">
        <v>0</v>
      </c>
      <c r="I107" s="44">
        <v>0</v>
      </c>
      <c r="J107" s="45">
        <f t="shared" si="22"/>
        <v>690180.54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670243.66</v>
      </c>
      <c r="I108" s="44">
        <v>0</v>
      </c>
      <c r="J108" s="45">
        <f t="shared" si="22"/>
        <v>670243.66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52418.8</v>
      </c>
      <c r="I109" s="44">
        <v>0</v>
      </c>
      <c r="J109" s="45">
        <f t="shared" si="22"/>
        <v>52418.8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360147.77</v>
      </c>
      <c r="I110" s="44">
        <v>0</v>
      </c>
      <c r="J110" s="45">
        <f t="shared" si="22"/>
        <v>360147.77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308249.23</v>
      </c>
      <c r="I111" s="44">
        <v>0</v>
      </c>
      <c r="J111" s="45">
        <f t="shared" si="22"/>
        <v>308249.23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860402.18</v>
      </c>
      <c r="I112" s="44">
        <v>0</v>
      </c>
      <c r="J112" s="45">
        <f t="shared" si="22"/>
        <v>860402.18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77433.03</v>
      </c>
      <c r="J113" s="45">
        <f t="shared" si="22"/>
        <v>77433.03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374715.89</v>
      </c>
      <c r="J114" s="45">
        <f t="shared" si="22"/>
        <v>374715.89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649036</v>
      </c>
      <c r="J115" s="48">
        <f t="shared" si="22"/>
        <v>649036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2013-08-21T17:22:51Z</dcterms:modified>
</cp:coreProperties>
</file>