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5"/>
  <c r="B88"/>
  <c r="C88"/>
  <c r="D88"/>
  <c r="E88"/>
  <c r="F88"/>
  <c r="G88"/>
  <c r="H88"/>
  <c r="I88"/>
  <c r="J88"/>
  <c r="J89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8" l="1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C8"/>
  <c r="C7" s="1"/>
  <c r="C56"/>
  <c r="D56"/>
  <c r="H56"/>
  <c r="E56"/>
  <c r="F56"/>
  <c r="J64"/>
  <c r="G56"/>
  <c r="I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I87"/>
  <c r="I86" s="1"/>
  <c r="I43"/>
  <c r="G87"/>
  <c r="G86" s="1"/>
  <c r="G43"/>
  <c r="E48"/>
  <c r="J48" s="1"/>
  <c r="E45"/>
  <c r="E44" s="1"/>
  <c r="C45"/>
  <c r="C46"/>
  <c r="J46" s="1"/>
  <c r="J56" l="1"/>
  <c r="E87"/>
  <c r="E86" s="1"/>
  <c r="E43"/>
  <c r="C44"/>
  <c r="J45"/>
  <c r="J44" s="1"/>
  <c r="B44"/>
  <c r="B43" l="1"/>
  <c r="B87"/>
  <c r="C87"/>
  <c r="C86" s="1"/>
  <c r="C97" s="1"/>
  <c r="J97" s="1"/>
  <c r="J94" s="1"/>
  <c r="C43"/>
  <c r="J43" l="1"/>
  <c r="B86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<sst xmlns="http://schemas.openxmlformats.org/spreadsheetml/2006/main" count="120" uniqueCount="120">
  <si>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</si>
  <si>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</si>
  <si>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</si>
  <si>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</si>
  <si>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</si>
  <si>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</si>
  <si>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</si>
  <si>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</si>
  <si>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</si>
  <si>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</si>
  <si>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</si>
  <si>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</si>
  <si>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</si>
  <si>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</si>
  <si>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</si>
  <si>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</si>
  <si>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</si>
  <si>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</si>
  <si>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</si>
  <si>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</si>
  <si>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</si>
  <si>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</si>
  <si>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</si>
  <si>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</si>
  <si>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</si>
  <si>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</si>
  <si>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</si>
  <si>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</si>
  <si>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</si>
  <si>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</si>
  <si>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</si>
  <si>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</si>
  <si>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</si>
  <si>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</si>
  <si>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</si>
  <si>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</si>
  <si>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</si>
  <si>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</si>
  <si>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</si>
  <si>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</si>
  <si>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</si>
  <si>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</si>
  <si>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</si>
  <si>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</si>
  <si>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</si>
  <si>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</si>
  <si>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</si>
  <si>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</si>
  <si>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</si>
  <si>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</si>
  <si>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</si>
  <si>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</si>
  <si>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</si>
  <si>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</si>
  <si>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</si>
  <si>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</si>
  <si>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</si>
  <si>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</si>
  <si>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</si>
  <si>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</si>
  <si>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</si>
  <si>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</si>
  <si>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</si>
  <si>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</si>
  <si>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</si>
  <si>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</si>
  <si>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</si>
  <si>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</si>
  <si>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</si>
  <si>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</si>
  <si>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</si>
  <si>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</si>
  <si>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</si>
  <si>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</si>
  <si>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</si>
  <si>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</si>
  <si>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</si>
  <si>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</si>
  <si>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</si>
  <si>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</si>
  <si>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</si>
  <si>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</si>
  <si>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</si>
  <si>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</si>
  <si>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</si>
  <si>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</si>
  <si>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</si>
  <si>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</si>
  <si>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</si>
  <si>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</si>
  <si>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</si>
  <si>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</si>
  <si>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</si>
  <si>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</si>
  <si>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</si>
  <si>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</si>
  <si>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</si>
  <si>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</si>
  <si>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</si>
  <si>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</si>
  <si>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</si>
  <si>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</si>
  <si>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</si>
  <si>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</si>
  <si>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</si>
  <si>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</si>
  <si>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</si>
  <si>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</si>
  <si>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</si>
  <si>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</si>
  <si>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</si>
  <si>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</si>
  <si>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</si>
  <si>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</si>
  <si>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</si>
  <si>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</si>
  <si>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</si>
  <si>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14/08/13 - VENCIMENTO 21/08/13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</si>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</sst>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602943</v>
      </c>
      <c r="C7" s="9">
        <f t="shared" si="0"/>
        <v>732970</v>
      </c>
      <c r="D7" s="9">
        <f t="shared" si="0"/>
        <v>668265</v>
      </c>
      <c r="E7" s="9">
        <f t="shared" si="0"/>
        <v>507031</v>
      </c>
      <c r="F7" s="9">
        <f t="shared" si="0"/>
        <v>517202</v>
      </c>
      <c r="G7" s="9">
        <f t="shared" si="0"/>
        <v>767767</v>
      </c>
      <c r="H7" s="9">
        <f t="shared" si="0"/>
        <v>1192279</v>
      </c>
      <c r="I7" s="9">
        <f t="shared" si="0"/>
        <v>548241</v>
      </c>
      <c r="J7" s="9">
        <f t="shared" si="0"/>
        <v>5536698</v>
      </c>
    </row>
    <row r="8" spans="1:10" ht="17.25" customHeight="1">
      <c r="A8" s="10" t="s">
        <v>34</v>
      </c>
      <c r="B8" s="11">
        <f>B9+B12</f>
        <v>358814</v>
      </c>
      <c r="C8" s="11">
        <f t="shared" ref="C8:I8" si="1">C9+C12</f>
        <v>449902</v>
      </c>
      <c r="D8" s="11">
        <f t="shared" si="1"/>
        <v>397229</v>
      </c>
      <c r="E8" s="11">
        <f t="shared" si="1"/>
        <v>288965</v>
      </c>
      <c r="F8" s="11">
        <f t="shared" si="1"/>
        <v>308629</v>
      </c>
      <c r="G8" s="11">
        <f t="shared" si="1"/>
        <v>431386</v>
      </c>
      <c r="H8" s="11">
        <f t="shared" si="1"/>
        <v>644536</v>
      </c>
      <c r="I8" s="11">
        <f t="shared" si="1"/>
        <v>337229</v>
      </c>
      <c r="J8" s="11">
        <f t="shared" ref="J8:J23" si="2">SUM(B8:I8)</f>
        <v>3216690</v>
      </c>
    </row>
    <row r="9" spans="1:10" ht="17.25" customHeight="1">
      <c r="A9" s="15" t="s">
        <v>19</v>
      </c>
      <c r="B9" s="13">
        <f>+B10+B11</f>
        <v>40310</v>
      </c>
      <c r="C9" s="13">
        <f t="shared" ref="C9:I9" si="3">+C10+C11</f>
        <v>54817</v>
      </c>
      <c r="D9" s="13">
        <f t="shared" si="3"/>
        <v>46124</v>
      </c>
      <c r="E9" s="13">
        <f t="shared" si="3"/>
        <v>32381</v>
      </c>
      <c r="F9" s="13">
        <f t="shared" si="3"/>
        <v>35085</v>
      </c>
      <c r="G9" s="13">
        <f t="shared" si="3"/>
        <v>43905</v>
      </c>
      <c r="H9" s="13">
        <f t="shared" si="3"/>
        <v>50828</v>
      </c>
      <c r="I9" s="13">
        <f t="shared" si="3"/>
        <v>49383</v>
      </c>
      <c r="J9" s="11">
        <f t="shared" si="2"/>
        <v>352833</v>
      </c>
    </row>
    <row r="10" spans="1:10" ht="17.25" customHeight="1">
      <c r="A10" s="31" t="s">
        <v>20</v>
      </c>
      <c r="B10" s="13">
        <v>40310</v>
      </c>
      <c r="C10" s="13">
        <v>54817</v>
      </c>
      <c r="D10" s="13">
        <v>46124</v>
      </c>
      <c r="E10" s="13">
        <v>32381</v>
      </c>
      <c r="F10" s="13">
        <v>35085</v>
      </c>
      <c r="G10" s="13">
        <v>43905</v>
      </c>
      <c r="H10" s="13">
        <v>50828</v>
      </c>
      <c r="I10" s="13">
        <v>49383</v>
      </c>
      <c r="J10" s="11">
        <f>SUM(B10:I10)</f>
        <v>352833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318504</v>
      </c>
      <c r="C12" s="17">
        <f t="shared" si="4"/>
        <v>395085</v>
      </c>
      <c r="D12" s="17">
        <f t="shared" si="4"/>
        <v>351105</v>
      </c>
      <c r="E12" s="17">
        <f t="shared" si="4"/>
        <v>256584</v>
      </c>
      <c r="F12" s="17">
        <f t="shared" si="4"/>
        <v>273544</v>
      </c>
      <c r="G12" s="17">
        <f t="shared" si="4"/>
        <v>387481</v>
      </c>
      <c r="H12" s="17">
        <f t="shared" si="4"/>
        <v>593708</v>
      </c>
      <c r="I12" s="17">
        <f t="shared" si="4"/>
        <v>287846</v>
      </c>
      <c r="J12" s="11">
        <f t="shared" si="2"/>
        <v>2863857</v>
      </c>
    </row>
    <row r="13" spans="1:10" ht="17.25" customHeight="1">
      <c r="A13" s="14" t="s">
        <v>22</v>
      </c>
      <c r="B13" s="13">
        <v>128737</v>
      </c>
      <c r="C13" s="13">
        <v>172696</v>
      </c>
      <c r="D13" s="13">
        <v>159357</v>
      </c>
      <c r="E13" s="13">
        <v>118442</v>
      </c>
      <c r="F13" s="13">
        <v>121044</v>
      </c>
      <c r="G13" s="13">
        <v>170234</v>
      </c>
      <c r="H13" s="13">
        <v>255024</v>
      </c>
      <c r="I13" s="13">
        <v>117309</v>
      </c>
      <c r="J13" s="11">
        <f t="shared" si="2"/>
        <v>1242843</v>
      </c>
    </row>
    <row r="14" spans="1:10" ht="17.25" customHeight="1">
      <c r="A14" s="14" t="s">
        <v>23</v>
      </c>
      <c r="B14" s="13">
        <v>140982</v>
      </c>
      <c r="C14" s="13">
        <v>156264</v>
      </c>
      <c r="D14" s="13">
        <v>138272</v>
      </c>
      <c r="E14" s="13">
        <v>98078</v>
      </c>
      <c r="F14" s="13">
        <v>113400</v>
      </c>
      <c r="G14" s="13">
        <v>161514</v>
      </c>
      <c r="H14" s="13">
        <v>267094</v>
      </c>
      <c r="I14" s="13">
        <v>125598</v>
      </c>
      <c r="J14" s="11">
        <f t="shared" si="2"/>
        <v>1201202</v>
      </c>
    </row>
    <row r="15" spans="1:10" ht="17.25" customHeight="1">
      <c r="A15" s="14" t="s">
        <v>24</v>
      </c>
      <c r="B15" s="13">
        <v>48785</v>
      </c>
      <c r="C15" s="13">
        <v>66125</v>
      </c>
      <c r="D15" s="13">
        <v>53476</v>
      </c>
      <c r="E15" s="13">
        <v>40064</v>
      </c>
      <c r="F15" s="13">
        <v>39100</v>
      </c>
      <c r="G15" s="13">
        <v>55733</v>
      </c>
      <c r="H15" s="13">
        <v>71590</v>
      </c>
      <c r="I15" s="13">
        <v>44939</v>
      </c>
      <c r="J15" s="11">
        <f t="shared" si="2"/>
        <v>419812</v>
      </c>
    </row>
    <row r="16" spans="1:10" ht="17.25" customHeight="1">
      <c r="A16" s="16" t="s">
        <v>25</v>
      </c>
      <c r="B16" s="11">
        <f>+B17+B18+B19</f>
        <v>206698</v>
      </c>
      <c r="C16" s="11">
        <f t="shared" ref="C16:I16" si="5">+C17+C18+C19</f>
        <v>226738</v>
      </c>
      <c r="D16" s="11">
        <f t="shared" si="5"/>
        <v>208060</v>
      </c>
      <c r="E16" s="11">
        <f t="shared" si="5"/>
        <v>167866</v>
      </c>
      <c r="F16" s="11">
        <f t="shared" si="5"/>
        <v>167944</v>
      </c>
      <c r="G16" s="11">
        <f t="shared" si="5"/>
        <v>282879</v>
      </c>
      <c r="H16" s="11">
        <f t="shared" si="5"/>
        <v>489108</v>
      </c>
      <c r="I16" s="11">
        <f t="shared" si="5"/>
        <v>172963</v>
      </c>
      <c r="J16" s="11">
        <f t="shared" si="2"/>
        <v>1922256</v>
      </c>
    </row>
    <row r="17" spans="1:10" ht="17.25" customHeight="1">
      <c r="A17" s="12" t="s">
        <v>26</v>
      </c>
      <c r="B17" s="13">
        <v>96195</v>
      </c>
      <c r="C17" s="13">
        <v>117832</v>
      </c>
      <c r="D17" s="13">
        <v>109673</v>
      </c>
      <c r="E17" s="13">
        <v>88554</v>
      </c>
      <c r="F17" s="13">
        <v>86327</v>
      </c>
      <c r="G17" s="13">
        <v>143425</v>
      </c>
      <c r="H17" s="13">
        <v>237290</v>
      </c>
      <c r="I17" s="13">
        <v>88054</v>
      </c>
      <c r="J17" s="11">
        <f t="shared" si="2"/>
        <v>967350</v>
      </c>
    </row>
    <row r="18" spans="1:10" ht="17.25" customHeight="1">
      <c r="A18" s="12" t="s">
        <v>27</v>
      </c>
      <c r="B18" s="13">
        <v>84192</v>
      </c>
      <c r="C18" s="13">
        <v>79302</v>
      </c>
      <c r="D18" s="13">
        <v>73145</v>
      </c>
      <c r="E18" s="13">
        <v>58065</v>
      </c>
      <c r="F18" s="13">
        <v>62998</v>
      </c>
      <c r="G18" s="13">
        <v>107247</v>
      </c>
      <c r="H18" s="13">
        <v>202181</v>
      </c>
      <c r="I18" s="13">
        <v>64688</v>
      </c>
      <c r="J18" s="11">
        <f t="shared" si="2"/>
        <v>731818</v>
      </c>
    </row>
    <row r="19" spans="1:10" ht="17.25" customHeight="1">
      <c r="A19" s="12" t="s">
        <v>28</v>
      </c>
      <c r="B19" s="13">
        <v>26311</v>
      </c>
      <c r="C19" s="13">
        <v>29604</v>
      </c>
      <c r="D19" s="13">
        <v>25242</v>
      </c>
      <c r="E19" s="13">
        <v>21247</v>
      </c>
      <c r="F19" s="13">
        <v>18619</v>
      </c>
      <c r="G19" s="13">
        <v>32207</v>
      </c>
      <c r="H19" s="13">
        <v>49637</v>
      </c>
      <c r="I19" s="13">
        <v>20221</v>
      </c>
      <c r="J19" s="11">
        <f t="shared" si="2"/>
        <v>223088</v>
      </c>
    </row>
    <row r="20" spans="1:10" ht="17.25" customHeight="1">
      <c r="A20" s="16" t="s">
        <v>29</v>
      </c>
      <c r="B20" s="13">
        <v>37431</v>
      </c>
      <c r="C20" s="13">
        <v>56330</v>
      </c>
      <c r="D20" s="13">
        <v>62976</v>
      </c>
      <c r="E20" s="13">
        <v>50200</v>
      </c>
      <c r="F20" s="13">
        <v>40629</v>
      </c>
      <c r="G20" s="13">
        <v>53502</v>
      </c>
      <c r="H20" s="13">
        <v>58635</v>
      </c>
      <c r="I20" s="13">
        <v>29392</v>
      </c>
      <c r="J20" s="11">
        <f t="shared" si="2"/>
        <v>389095</v>
      </c>
    </row>
    <row r="21" spans="1:10" ht="17.25" customHeight="1">
      <c r="A21" s="12" t="s">
        <v>30</v>
      </c>
      <c r="B21" s="13">
        <f>ROUND(B$20*0.57,0)</f>
        <v>21336</v>
      </c>
      <c r="C21" s="13">
        <f>ROUND(C$20*0.57,0)</f>
        <v>32108</v>
      </c>
      <c r="D21" s="13">
        <f t="shared" ref="D21:I21" si="6">ROUND(D$20*0.57,0)</f>
        <v>35896</v>
      </c>
      <c r="E21" s="13">
        <f t="shared" si="6"/>
        <v>28614</v>
      </c>
      <c r="F21" s="13">
        <f t="shared" si="6"/>
        <v>23159</v>
      </c>
      <c r="G21" s="13">
        <f t="shared" si="6"/>
        <v>30496</v>
      </c>
      <c r="H21" s="13">
        <f t="shared" si="6"/>
        <v>33422</v>
      </c>
      <c r="I21" s="13">
        <f t="shared" si="6"/>
        <v>16753</v>
      </c>
      <c r="J21" s="11">
        <f t="shared" si="2"/>
        <v>221784</v>
      </c>
    </row>
    <row r="22" spans="1:10" ht="17.25" customHeight="1">
      <c r="A22" s="12" t="s">
        <v>31</v>
      </c>
      <c r="B22" s="13">
        <f>ROUND(B$20*0.43,0)</f>
        <v>16095</v>
      </c>
      <c r="C22" s="13">
        <f t="shared" ref="C22:I22" si="7">ROUND(C$20*0.43,0)</f>
        <v>24222</v>
      </c>
      <c r="D22" s="13">
        <f t="shared" si="7"/>
        <v>27080</v>
      </c>
      <c r="E22" s="13">
        <f t="shared" si="7"/>
        <v>21586</v>
      </c>
      <c r="F22" s="13">
        <f t="shared" si="7"/>
        <v>17470</v>
      </c>
      <c r="G22" s="13">
        <f t="shared" si="7"/>
        <v>23006</v>
      </c>
      <c r="H22" s="13">
        <f t="shared" si="7"/>
        <v>25213</v>
      </c>
      <c r="I22" s="13">
        <f t="shared" si="7"/>
        <v>12639</v>
      </c>
      <c r="J22" s="11">
        <f t="shared" si="2"/>
        <v>167311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8657</v>
      </c>
      <c r="J23" s="11">
        <f t="shared" si="2"/>
        <v>8657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6543.86</v>
      </c>
      <c r="J31" s="24">
        <f t="shared" ref="J31:J69" si="9">SUM(B31:I31)</f>
        <v>6543.86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1384234.41</v>
      </c>
      <c r="C43" s="23">
        <f t="shared" ref="C43:I43" si="10">+C44+C52</f>
        <v>1919065.0099999998</v>
      </c>
      <c r="D43" s="23">
        <f t="shared" si="10"/>
        <v>1843077.87</v>
      </c>
      <c r="E43" s="23">
        <f t="shared" si="10"/>
        <v>1390895.24</v>
      </c>
      <c r="F43" s="23">
        <f t="shared" si="10"/>
        <v>1228336.1400000001</v>
      </c>
      <c r="G43" s="23">
        <f t="shared" si="10"/>
        <v>1866486.61</v>
      </c>
      <c r="H43" s="23">
        <f t="shared" si="10"/>
        <v>2494684</v>
      </c>
      <c r="I43" s="23">
        <f t="shared" si="10"/>
        <v>1262825.81</v>
      </c>
      <c r="J43" s="23">
        <f t="shared" si="9"/>
        <v>13389605.09</v>
      </c>
    </row>
    <row r="44" spans="1:10" ht="17.25" customHeight="1">
      <c r="A44" s="16" t="s">
        <v>52</v>
      </c>
      <c r="B44" s="24">
        <f>SUM(B45:B51)</f>
        <v>1369223.26</v>
      </c>
      <c r="C44" s="24">
        <f t="shared" ref="C44:J44" si="11">SUM(C45:C51)</f>
        <v>1898498.0699999998</v>
      </c>
      <c r="D44" s="24">
        <f t="shared" si="11"/>
        <v>1822692.79</v>
      </c>
      <c r="E44" s="24">
        <f t="shared" si="11"/>
        <v>1371929.55</v>
      </c>
      <c r="F44" s="24">
        <f t="shared" si="11"/>
        <v>1209063.1200000001</v>
      </c>
      <c r="G44" s="24">
        <f t="shared" si="11"/>
        <v>1848475.83</v>
      </c>
      <c r="H44" s="24">
        <f t="shared" si="11"/>
        <v>2469329.04</v>
      </c>
      <c r="I44" s="24">
        <f t="shared" si="11"/>
        <v>1247651.8400000001</v>
      </c>
      <c r="J44" s="24">
        <f t="shared" si="11"/>
        <v>13236863.499999998</v>
      </c>
    </row>
    <row r="45" spans="1:10" ht="17.25" customHeight="1">
      <c r="A45" s="37" t="s">
        <v>53</v>
      </c>
      <c r="B45" s="24">
        <f t="shared" ref="B45:I45" si="12">ROUND(B26*B7,2)</f>
        <v>1369223.26</v>
      </c>
      <c r="C45" s="24">
        <f t="shared" si="12"/>
        <v>1894287.67</v>
      </c>
      <c r="D45" s="24">
        <f t="shared" si="12"/>
        <v>1822692.79</v>
      </c>
      <c r="E45" s="24">
        <f t="shared" si="12"/>
        <v>1358336.05</v>
      </c>
      <c r="F45" s="24">
        <f t="shared" si="12"/>
        <v>1209063.1200000001</v>
      </c>
      <c r="G45" s="24">
        <f t="shared" si="12"/>
        <v>1848475.83</v>
      </c>
      <c r="H45" s="24">
        <f t="shared" si="12"/>
        <v>2469329.04</v>
      </c>
      <c r="I45" s="24">
        <f t="shared" si="12"/>
        <v>1241107.98</v>
      </c>
      <c r="J45" s="24">
        <f t="shared" si="9"/>
        <v>13212515.739999998</v>
      </c>
    </row>
    <row r="46" spans="1:10" ht="17.25" customHeight="1">
      <c r="A46" s="37" t="s">
        <v>54</v>
      </c>
      <c r="B46" s="20">
        <v>0</v>
      </c>
      <c r="C46" s="24">
        <f>ROUND(C27*C7,2)</f>
        <v>4210.3999999999996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4210.3999999999996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24520.02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24520.02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-10926.52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-10926.52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6543.86</v>
      </c>
      <c r="J49" s="24">
        <f>SUM(B49:I49)</f>
        <v>6543.86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-215256.87</v>
      </c>
      <c r="C56" s="38">
        <f t="shared" si="13"/>
        <v>-193897.56</v>
      </c>
      <c r="D56" s="38">
        <f t="shared" si="13"/>
        <v>-184360.09999999998</v>
      </c>
      <c r="E56" s="38">
        <f t="shared" si="13"/>
        <v>-154912.62</v>
      </c>
      <c r="F56" s="38">
        <f t="shared" si="13"/>
        <v>-208149.9</v>
      </c>
      <c r="G56" s="38">
        <f t="shared" si="13"/>
        <v>-229303.97</v>
      </c>
      <c r="H56" s="38">
        <f t="shared" si="13"/>
        <v>-241430.93</v>
      </c>
      <c r="I56" s="38">
        <f t="shared" si="13"/>
        <v>-162896.19</v>
      </c>
      <c r="J56" s="38">
        <f t="shared" si="9"/>
        <v>-1590208.14</v>
      </c>
    </row>
    <row r="57" spans="1:10" ht="18.75" customHeight="1">
      <c r="A57" s="16" t="s">
        <v>104</v>
      </c>
      <c r="B57" s="38">
        <f t="shared" ref="B57:I57" si="14">B58+B59+B60+B61+B62+B63</f>
        <v>-201837.88</v>
      </c>
      <c r="C57" s="38">
        <f t="shared" si="14"/>
        <v>-174198.29</v>
      </c>
      <c r="D57" s="38">
        <f t="shared" si="14"/>
        <v>-164846.16999999998</v>
      </c>
      <c r="E57" s="38">
        <f t="shared" si="14"/>
        <v>-97143</v>
      </c>
      <c r="F57" s="38">
        <f t="shared" si="14"/>
        <v>-193717.97999999998</v>
      </c>
      <c r="G57" s="38">
        <f t="shared" si="14"/>
        <v>-211176.95</v>
      </c>
      <c r="H57" s="38">
        <f t="shared" si="14"/>
        <v>-214357.28</v>
      </c>
      <c r="I57" s="38">
        <f t="shared" si="14"/>
        <v>-149654.68</v>
      </c>
      <c r="J57" s="38">
        <f t="shared" si="9"/>
        <v>-1406932.23</v>
      </c>
    </row>
    <row r="58" spans="1:10" ht="18.75" customHeight="1">
      <c r="A58" s="12" t="s">
        <v>105</v>
      </c>
      <c r="B58" s="38">
        <f>-ROUND(B9*$D$3,2)</f>
        <v>-120930</v>
      </c>
      <c r="C58" s="38">
        <f t="shared" ref="C58:I58" si="15">-ROUND(C9*$D$3,2)</f>
        <v>-164451</v>
      </c>
      <c r="D58" s="38">
        <f t="shared" si="15"/>
        <v>-138372</v>
      </c>
      <c r="E58" s="38">
        <f t="shared" si="15"/>
        <v>-97143</v>
      </c>
      <c r="F58" s="38">
        <f t="shared" si="15"/>
        <v>-105255</v>
      </c>
      <c r="G58" s="38">
        <f t="shared" si="15"/>
        <v>-131715</v>
      </c>
      <c r="H58" s="38">
        <f t="shared" si="15"/>
        <v>-152484</v>
      </c>
      <c r="I58" s="38">
        <f t="shared" si="15"/>
        <v>-148149</v>
      </c>
      <c r="J58" s="38">
        <f t="shared" si="9"/>
        <v>-1058499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-2718</v>
      </c>
      <c r="C60" s="52">
        <v>-1902</v>
      </c>
      <c r="D60" s="52">
        <v>-1263</v>
      </c>
      <c r="E60" s="20">
        <v>0</v>
      </c>
      <c r="F60" s="52">
        <v>-2436</v>
      </c>
      <c r="G60" s="52">
        <v>-1407</v>
      </c>
      <c r="H60" s="52">
        <v>-828</v>
      </c>
      <c r="I60" s="52">
        <v>-204</v>
      </c>
      <c r="J60" s="38">
        <f t="shared" si="9"/>
        <v>-10758</v>
      </c>
    </row>
    <row r="61" spans="1:10" ht="18.75" customHeight="1">
      <c r="A61" s="12" t="s">
        <v>64</v>
      </c>
      <c r="B61" s="52">
        <v>-2451</v>
      </c>
      <c r="C61" s="52">
        <v>-1185</v>
      </c>
      <c r="D61" s="52">
        <v>-966</v>
      </c>
      <c r="E61" s="20">
        <v>0</v>
      </c>
      <c r="F61" s="52">
        <v>-2091</v>
      </c>
      <c r="G61" s="52">
        <v>-450</v>
      </c>
      <c r="H61" s="52">
        <v>-393</v>
      </c>
      <c r="I61" s="52">
        <v>-315</v>
      </c>
      <c r="J61" s="38">
        <f t="shared" si="9"/>
        <v>-7851</v>
      </c>
    </row>
    <row r="62" spans="1:10" ht="18.75" customHeight="1">
      <c r="A62" s="12" t="s">
        <v>65</v>
      </c>
      <c r="B62" s="52">
        <v>-75710.880000000005</v>
      </c>
      <c r="C62" s="52">
        <v>-6632.29</v>
      </c>
      <c r="D62" s="52">
        <v>-24245.17</v>
      </c>
      <c r="E62" s="20">
        <v>0</v>
      </c>
      <c r="F62" s="52">
        <v>-83711.98</v>
      </c>
      <c r="G62" s="52">
        <v>-77604.95</v>
      </c>
      <c r="H62" s="52">
        <v>-60652.28</v>
      </c>
      <c r="I62" s="52">
        <v>-986.68</v>
      </c>
      <c r="J62" s="38">
        <f>SUM(B62:I62)</f>
        <v>-329544.23000000004</v>
      </c>
    </row>
    <row r="63" spans="1:10" ht="18.75" customHeight="1">
      <c r="A63" s="12" t="s">
        <v>66</v>
      </c>
      <c r="B63" s="52">
        <v>-28</v>
      </c>
      <c r="C63" s="52">
        <v>-28</v>
      </c>
      <c r="D63" s="20">
        <v>0</v>
      </c>
      <c r="E63" s="20">
        <v>0</v>
      </c>
      <c r="F63" s="20">
        <v>-224</v>
      </c>
      <c r="G63" s="20">
        <v>0</v>
      </c>
      <c r="H63" s="20">
        <v>0</v>
      </c>
      <c r="I63" s="20">
        <v>0</v>
      </c>
      <c r="J63" s="38">
        <f t="shared" si="9"/>
        <v>-280</v>
      </c>
    </row>
    <row r="64" spans="1:10" ht="18.75" customHeight="1">
      <c r="A64" s="16" t="s">
        <v>109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-57769.619999999995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-183275.91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ref="J85:J89" si="17">SUM(B85:I85)</f>
        <v>0</v>
      </c>
    </row>
    <row r="86" spans="1:10" ht="18.75" customHeight="1">
      <c r="A86" s="16" t="s">
        <v>113</v>
      </c>
      <c r="B86" s="25">
        <f t="shared" ref="B86:I86" si="18">+B87+B88</f>
        <v>1168977.5399999998</v>
      </c>
      <c r="C86" s="25">
        <f t="shared" si="18"/>
        <v>1725167.4499999997</v>
      </c>
      <c r="D86" s="25">
        <f t="shared" si="18"/>
        <v>1658717.7700000003</v>
      </c>
      <c r="E86" s="25">
        <f t="shared" si="18"/>
        <v>1235982.6200000001</v>
      </c>
      <c r="F86" s="25">
        <f t="shared" si="18"/>
        <v>1020186.2400000001</v>
      </c>
      <c r="G86" s="25">
        <f t="shared" si="18"/>
        <v>1637182.6400000001</v>
      </c>
      <c r="H86" s="25">
        <f t="shared" si="18"/>
        <v>2253253.0700000003</v>
      </c>
      <c r="I86" s="25">
        <f t="shared" si="18"/>
        <v>1099929.6200000001</v>
      </c>
      <c r="J86" s="53">
        <f t="shared" si="17"/>
        <v>11799396.949999999</v>
      </c>
    </row>
    <row r="87" spans="1:10" ht="18.75" customHeight="1">
      <c r="A87" s="16" t="s">
        <v>112</v>
      </c>
      <c r="B87" s="25">
        <f>+B44+B57+B64+B83</f>
        <v>1153966.3899999999</v>
      </c>
      <c r="C87" s="25">
        <f t="shared" ref="C87:I87" si="19">+C44+C57+C64+C83</f>
        <v>1704600.5099999998</v>
      </c>
      <c r="D87" s="25">
        <f t="shared" si="19"/>
        <v>1638332.6900000002</v>
      </c>
      <c r="E87" s="25">
        <f t="shared" si="19"/>
        <v>1217016.9300000002</v>
      </c>
      <c r="F87" s="25">
        <f t="shared" si="19"/>
        <v>1000913.2200000001</v>
      </c>
      <c r="G87" s="25">
        <f t="shared" si="19"/>
        <v>1619171.86</v>
      </c>
      <c r="H87" s="25">
        <f t="shared" si="19"/>
        <v>2227898.1100000003</v>
      </c>
      <c r="I87" s="25">
        <f t="shared" si="19"/>
        <v>1084755.6500000001</v>
      </c>
      <c r="J87" s="53">
        <f t="shared" si="17"/>
        <v>11646655.360000001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115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11799396.940000001</v>
      </c>
    </row>
    <row r="95" spans="1:10" ht="18.75" customHeight="1">
      <c r="A95" s="27" t="s">
        <v>83</v>
      </c>
      <c r="B95" s="28">
        <v>145563.23000000001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1">SUM(B95:I95)</f>
        <v>145563.23000000001</v>
      </c>
    </row>
    <row r="96" spans="1:10" ht="18.75" customHeight="1">
      <c r="A96" s="27" t="s">
        <v>84</v>
      </c>
      <c r="B96" s="28">
        <v>1023414.31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1"/>
        <v>1023414.31</v>
      </c>
    </row>
    <row r="97" spans="1:10" ht="18.75" customHeight="1">
      <c r="A97" s="27" t="s">
        <v>85</v>
      </c>
      <c r="B97" s="44">
        <v>0</v>
      </c>
      <c r="C97" s="28">
        <f>+C86</f>
        <v>1725167.4499999997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1"/>
        <v>1725167.4499999997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1658717.7700000003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1"/>
        <v>1658717.7700000003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401128.78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401128.78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231257.57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231257.57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595685.66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595685.66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7910.61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7910.61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1020186.2400000001</v>
      </c>
      <c r="G103" s="44">
        <v>0</v>
      </c>
      <c r="H103" s="44">
        <v>0</v>
      </c>
      <c r="I103" s="44">
        <v>0</v>
      </c>
      <c r="J103" s="45">
        <f t="shared" si="21"/>
        <v>1020186.2400000001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202515.89</v>
      </c>
      <c r="H104" s="44">
        <v>0</v>
      </c>
      <c r="I104" s="44">
        <v>0</v>
      </c>
      <c r="J104" s="45">
        <f t="shared" si="21"/>
        <v>202515.89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283097.69</v>
      </c>
      <c r="H105" s="44">
        <v>0</v>
      </c>
      <c r="I105" s="44">
        <v>0</v>
      </c>
      <c r="J105" s="45">
        <f t="shared" si="21"/>
        <v>283097.69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422319.46</v>
      </c>
      <c r="H106" s="44">
        <v>0</v>
      </c>
      <c r="I106" s="44">
        <v>0</v>
      </c>
      <c r="J106" s="45">
        <f t="shared" si="21"/>
        <v>422319.46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729249.6</v>
      </c>
      <c r="H107" s="44">
        <v>0</v>
      </c>
      <c r="I107" s="44">
        <v>0</v>
      </c>
      <c r="J107" s="45">
        <f t="shared" si="21"/>
        <v>729249.6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668997.49</v>
      </c>
      <c r="I108" s="44">
        <v>0</v>
      </c>
      <c r="J108" s="45">
        <f t="shared" si="21"/>
        <v>668997.49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52457.15</v>
      </c>
      <c r="I109" s="44">
        <v>0</v>
      </c>
      <c r="J109" s="45">
        <f t="shared" si="21"/>
        <v>52457.15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361094.52</v>
      </c>
      <c r="I110" s="44">
        <v>0</v>
      </c>
      <c r="J110" s="45">
        <f t="shared" si="21"/>
        <v>361094.52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305599.07</v>
      </c>
      <c r="I111" s="44">
        <v>0</v>
      </c>
      <c r="J111" s="45">
        <f t="shared" si="21"/>
        <v>305599.07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865104.83</v>
      </c>
      <c r="I112" s="44">
        <v>0</v>
      </c>
      <c r="J112" s="45">
        <f t="shared" si="21"/>
        <v>865104.83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77345.66</v>
      </c>
      <c r="J113" s="45">
        <f t="shared" si="21"/>
        <v>77345.66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373420.78</v>
      </c>
      <c r="J114" s="45">
        <f t="shared" si="21"/>
        <v>373420.78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649163.18000000005</v>
      </c>
      <c r="J115" s="48">
        <f t="shared" si="21"/>
        <v>649163.18000000005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2013-08-20T18:59:07Z</dcterms:modified>
</cp:coreProperties>
</file>