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CONCESSÃO'!$A$1:$J$111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59" i="8"/>
  <c r="B9"/>
  <c r="B8" s="1"/>
  <c r="C9"/>
  <c r="C8" s="1"/>
  <c r="C7" s="1"/>
  <c r="D9"/>
  <c r="D8" s="1"/>
  <c r="D7" s="1"/>
  <c r="D45" s="1"/>
  <c r="D44" s="1"/>
  <c r="D43" s="1"/>
  <c r="E9"/>
  <c r="E8" s="1"/>
  <c r="E7" s="1"/>
  <c r="F9"/>
  <c r="F8" s="1"/>
  <c r="F7" s="1"/>
  <c r="F45" s="1"/>
  <c r="F44" s="1"/>
  <c r="F43" s="1"/>
  <c r="G9"/>
  <c r="G8" s="1"/>
  <c r="G7" s="1"/>
  <c r="G45" s="1"/>
  <c r="G44" s="1"/>
  <c r="G43" s="1"/>
  <c r="H9"/>
  <c r="H8" s="1"/>
  <c r="H7" s="1"/>
  <c r="H45" s="1"/>
  <c r="H44" s="1"/>
  <c r="H43" s="1"/>
  <c r="I9"/>
  <c r="I8" s="1"/>
  <c r="I7" s="1"/>
  <c r="I45" s="1"/>
  <c r="I44" s="1"/>
  <c r="I43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C56" s="1"/>
  <c r="D58"/>
  <c r="D57" s="1"/>
  <c r="D56" s="1"/>
  <c r="E58"/>
  <c r="E57" s="1"/>
  <c r="F58"/>
  <c r="F57" s="1"/>
  <c r="G58"/>
  <c r="G57" s="1"/>
  <c r="H58"/>
  <c r="H57" s="1"/>
  <c r="H56" s="1"/>
  <c r="I58"/>
  <c r="I57" s="1"/>
  <c r="J58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5"/>
  <c r="J91"/>
  <c r="J92"/>
  <c r="J95"/>
  <c r="J96"/>
  <c r="J97"/>
  <c r="J98"/>
  <c r="J100"/>
  <c r="J101"/>
  <c r="J102"/>
  <c r="J103"/>
  <c r="J104"/>
  <c r="J105"/>
  <c r="J106"/>
  <c r="J107"/>
  <c r="J108"/>
  <c r="J109"/>
  <c r="J110"/>
  <c r="J111"/>
  <c r="I56" l="1"/>
  <c r="I86" s="1"/>
  <c r="G56"/>
  <c r="G86" s="1"/>
  <c r="F56"/>
  <c r="F86" s="1"/>
  <c r="F99" s="1"/>
  <c r="J99" s="1"/>
  <c r="J64"/>
  <c r="E56"/>
  <c r="J8"/>
  <c r="J7" s="1"/>
  <c r="B7"/>
  <c r="B45" s="1"/>
  <c r="H86"/>
  <c r="D86"/>
  <c r="D94" s="1"/>
  <c r="J94" s="1"/>
  <c r="J57"/>
  <c r="B56"/>
  <c r="E48"/>
  <c r="J48" s="1"/>
  <c r="E45"/>
  <c r="E44" s="1"/>
  <c r="E43" s="1"/>
  <c r="E86" s="1"/>
  <c r="C45"/>
  <c r="C46"/>
  <c r="J46" s="1"/>
  <c r="J9"/>
  <c r="J56" l="1"/>
  <c r="C44"/>
  <c r="C43" s="1"/>
  <c r="C86" s="1"/>
  <c r="C93" s="1"/>
  <c r="J93" s="1"/>
  <c r="J90" s="1"/>
  <c r="J45"/>
  <c r="J44" s="1"/>
  <c r="J43" s="1"/>
  <c r="B44"/>
  <c r="B43" s="1"/>
  <c r="B86" s="1"/>
  <c r="J86" l="1"/>
</calcChain>
</file>

<file path=xl/sharedStrings.xml><?xml version="1.0" encoding="utf-8"?>
<sst xmlns="http://schemas.openxmlformats.org/spreadsheetml/2006/main" count="116" uniqueCount="116">
  <si>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</si>
  <si>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</si>
  <si>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</si>
  <si>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</si>
  <si>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</si>
  <si>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</si>
  <si>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</si>
  <si>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</si>
  <si>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</si>
  <si>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</si>
  <si>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</si>
  <si>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</si>
  <si>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</si>
  <si>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</si>
  <si>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</si>
  <si>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</si>
  <si>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</si>
  <si>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</si>
  <si>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</si>
  <si>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</si>
  <si>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</si>
  <si>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</si>
  <si>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</si>
  <si>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</si>
  <si>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</si>
  <si>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</si>
  <si>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</si>
  <si>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</si>
  <si>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</si>
  <si>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</si>
  <si>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</si>
  <si>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</si>
  <si>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</si>
  <si>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</si>
  <si>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</si>
  <si>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</si>
  <si>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</si>
  <si>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</si>
  <si>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</si>
  <si>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</si>
  <si>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</si>
  <si>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</si>
  <si>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</si>
  <si>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</si>
  <si>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</si>
  <si>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</si>
  <si>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</si>
  <si>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</si>
  <si>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</si>
  <si>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</si>
  <si>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</si>
  <si>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</si>
  <si>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</si>
  <si>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</si>
  <si>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</si>
  <si>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</si>
  <si>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</si>
  <si>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</si>
  <si>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</si>
  <si>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</si>
  <si>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</si>
  <si>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</si>
  <si>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</si>
  <si>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</si>
  <si>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</si>
  <si>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</si>
  <si>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</si>
  <si>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</si>
  <si>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</si>
  <si>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</si>
  <si>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</si>
  <si>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</si>
  <si>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</si>
  <si>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</si>
  <si>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</si>
  <si>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</si>
  <si>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</si>
  <si>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</si>
  <si>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</si>
  <si>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</si>
  <si>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</si>
  <si>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</si>
  <si>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7. Remuneração Líquida a Pagar (5 + 6)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</si>
  <si>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</si>
  <si>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</si>
  <si>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</si>
  <si>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</si>
  <si>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</si>
  <si>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</si>
  <si>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</si>
  <si>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</si>
  <si>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</si>
  <si>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</si>
  <si>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</si>
  <si>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</si>
  <si>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</si>
  <si>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</si>
  <si>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</si>
  <si>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</si>
  <si>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</si>
  <si>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</si>
  <si>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</si>
  <si>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</si>
  <si>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</si>
  <si>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</si>
  <si>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</si>
  <si>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</si>
  <si>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</si>
  <si>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</si>
  <si>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</si>
  <si>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</si>
  <si>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>6.3. Revisão de Remuneração pelo Transporte Coletivo</t>
  </si>
  <si>
    <t>6.4. Revisão de Remuneração pelo Serviço Atende</t>
  </si>
  <si>
    <t xml:space="preserve">6.2.17. Descumprimento de Entrega Certidão INSS </t>
  </si>
  <si>
    <t xml:space="preserve">6.2.18. Acerto Receita em Dinheiro </t>
  </si>
  <si>
    <t>OPERAÇÃO 08/08/13 - VENCIMENTO 15/08/13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</si>
</sst>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3" fillId="0" borderId="0" xfId="2" applyNumberFormat="1" applyFont="1" applyBorder="1" applyAlignment="1">
      <alignment vertical="center"/>
    </xf>
    <xf numFmtId="43" fontId="3" fillId="0" borderId="0" xfId="2" applyNumberFormat="1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115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2" t="s">
        <v>17</v>
      </c>
      <c r="B4" s="63" t="s">
        <v>32</v>
      </c>
      <c r="C4" s="64"/>
      <c r="D4" s="64"/>
      <c r="E4" s="64"/>
      <c r="F4" s="64"/>
      <c r="G4" s="64"/>
      <c r="H4" s="64"/>
      <c r="I4" s="65"/>
      <c r="J4" s="66" t="s">
        <v>18</v>
      </c>
    </row>
    <row r="5" spans="1:10" ht="38.25">
      <c r="A5" s="62"/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62"/>
    </row>
    <row r="6" spans="1:10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0" ht="17.25" customHeight="1">
      <c r="A7" s="8" t="s">
        <v>33</v>
      </c>
      <c r="B7" s="9">
        <f t="shared" ref="B7:J7" si="0">+B8+B16+B20+B23</f>
        <v>620826</v>
      </c>
      <c r="C7" s="9">
        <f t="shared" si="0"/>
        <v>758655</v>
      </c>
      <c r="D7" s="9">
        <f t="shared" si="0"/>
        <v>718721</v>
      </c>
      <c r="E7" s="9">
        <f t="shared" si="0"/>
        <v>534154</v>
      </c>
      <c r="F7" s="9">
        <f t="shared" si="0"/>
        <v>539079</v>
      </c>
      <c r="G7" s="9">
        <f t="shared" si="0"/>
        <v>795620</v>
      </c>
      <c r="H7" s="9">
        <f t="shared" si="0"/>
        <v>1228035</v>
      </c>
      <c r="I7" s="9">
        <f t="shared" si="0"/>
        <v>569886</v>
      </c>
      <c r="J7" s="9">
        <f t="shared" si="0"/>
        <v>5764976</v>
      </c>
    </row>
    <row r="8" spans="1:10" ht="17.25" customHeight="1">
      <c r="A8" s="10" t="s">
        <v>34</v>
      </c>
      <c r="B8" s="11">
        <f>B9+B12</f>
        <v>367656</v>
      </c>
      <c r="C8" s="11">
        <f t="shared" ref="C8:I8" si="1">C9+C12</f>
        <v>462866</v>
      </c>
      <c r="D8" s="11">
        <f t="shared" si="1"/>
        <v>423587</v>
      </c>
      <c r="E8" s="11">
        <f t="shared" si="1"/>
        <v>301472</v>
      </c>
      <c r="F8" s="11">
        <f t="shared" si="1"/>
        <v>318398</v>
      </c>
      <c r="G8" s="11">
        <f t="shared" si="1"/>
        <v>444292</v>
      </c>
      <c r="H8" s="11">
        <f t="shared" si="1"/>
        <v>661351</v>
      </c>
      <c r="I8" s="11">
        <f t="shared" si="1"/>
        <v>348433</v>
      </c>
      <c r="J8" s="11">
        <f t="shared" ref="J8:J23" si="2">SUM(B8:I8)</f>
        <v>3328055</v>
      </c>
    </row>
    <row r="9" spans="1:10" ht="17.25" customHeight="1">
      <c r="A9" s="15" t="s">
        <v>19</v>
      </c>
      <c r="B9" s="13">
        <f>+B10+B11</f>
        <v>45700</v>
      </c>
      <c r="C9" s="13">
        <f t="shared" ref="C9:I9" si="3">+C10+C11</f>
        <v>62175</v>
      </c>
      <c r="D9" s="13">
        <f t="shared" si="3"/>
        <v>54694</v>
      </c>
      <c r="E9" s="13">
        <f t="shared" si="3"/>
        <v>37917</v>
      </c>
      <c r="F9" s="13">
        <f t="shared" si="3"/>
        <v>39757</v>
      </c>
      <c r="G9" s="13">
        <f t="shared" si="3"/>
        <v>49658</v>
      </c>
      <c r="H9" s="13">
        <f t="shared" si="3"/>
        <v>56972</v>
      </c>
      <c r="I9" s="13">
        <f t="shared" si="3"/>
        <v>55598</v>
      </c>
      <c r="J9" s="11">
        <f t="shared" si="2"/>
        <v>402471</v>
      </c>
    </row>
    <row r="10" spans="1:10" ht="17.25" customHeight="1">
      <c r="A10" s="32" t="s">
        <v>20</v>
      </c>
      <c r="B10" s="13">
        <v>45700</v>
      </c>
      <c r="C10" s="13">
        <v>62175</v>
      </c>
      <c r="D10" s="13">
        <v>54694</v>
      </c>
      <c r="E10" s="13">
        <v>37917</v>
      </c>
      <c r="F10" s="13">
        <v>39757</v>
      </c>
      <c r="G10" s="13">
        <v>49658</v>
      </c>
      <c r="H10" s="13">
        <v>56972</v>
      </c>
      <c r="I10" s="13">
        <v>55598</v>
      </c>
      <c r="J10" s="11">
        <f>SUM(B10:I10)</f>
        <v>402471</v>
      </c>
    </row>
    <row r="11" spans="1:10" ht="17.25" customHeight="1">
      <c r="A11" s="32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321956</v>
      </c>
      <c r="C12" s="17">
        <f t="shared" si="4"/>
        <v>400691</v>
      </c>
      <c r="D12" s="17">
        <f t="shared" si="4"/>
        <v>368893</v>
      </c>
      <c r="E12" s="17">
        <f t="shared" si="4"/>
        <v>263555</v>
      </c>
      <c r="F12" s="17">
        <f t="shared" si="4"/>
        <v>278641</v>
      </c>
      <c r="G12" s="17">
        <f t="shared" si="4"/>
        <v>394634</v>
      </c>
      <c r="H12" s="17">
        <f t="shared" si="4"/>
        <v>604379</v>
      </c>
      <c r="I12" s="17">
        <f t="shared" si="4"/>
        <v>292835</v>
      </c>
      <c r="J12" s="11">
        <f t="shared" si="2"/>
        <v>2925584</v>
      </c>
    </row>
    <row r="13" spans="1:10" ht="17.25" customHeight="1">
      <c r="A13" s="14" t="s">
        <v>22</v>
      </c>
      <c r="B13" s="13">
        <v>132217</v>
      </c>
      <c r="C13" s="13">
        <v>177391</v>
      </c>
      <c r="D13" s="13">
        <v>168873</v>
      </c>
      <c r="E13" s="13">
        <v>123366</v>
      </c>
      <c r="F13" s="13">
        <v>125207</v>
      </c>
      <c r="G13" s="13">
        <v>176089</v>
      </c>
      <c r="H13" s="13">
        <v>264380</v>
      </c>
      <c r="I13" s="13">
        <v>120028</v>
      </c>
      <c r="J13" s="11">
        <f t="shared" si="2"/>
        <v>1287551</v>
      </c>
    </row>
    <row r="14" spans="1:10" ht="17.25" customHeight="1">
      <c r="A14" s="14" t="s">
        <v>23</v>
      </c>
      <c r="B14" s="13">
        <v>143469</v>
      </c>
      <c r="C14" s="13">
        <v>159529</v>
      </c>
      <c r="D14" s="13">
        <v>146010</v>
      </c>
      <c r="E14" s="13">
        <v>101401</v>
      </c>
      <c r="F14" s="13">
        <v>115221</v>
      </c>
      <c r="G14" s="13">
        <v>165394</v>
      </c>
      <c r="H14" s="13">
        <v>272601</v>
      </c>
      <c r="I14" s="13">
        <v>128850</v>
      </c>
      <c r="J14" s="11">
        <f t="shared" si="2"/>
        <v>1232475</v>
      </c>
    </row>
    <row r="15" spans="1:10" ht="17.25" customHeight="1">
      <c r="A15" s="14" t="s">
        <v>24</v>
      </c>
      <c r="B15" s="13">
        <v>46270</v>
      </c>
      <c r="C15" s="13">
        <v>63771</v>
      </c>
      <c r="D15" s="13">
        <v>54010</v>
      </c>
      <c r="E15" s="13">
        <v>38788</v>
      </c>
      <c r="F15" s="13">
        <v>38213</v>
      </c>
      <c r="G15" s="13">
        <v>53151</v>
      </c>
      <c r="H15" s="13">
        <v>67398</v>
      </c>
      <c r="I15" s="13">
        <v>43957</v>
      </c>
      <c r="J15" s="11">
        <f t="shared" si="2"/>
        <v>405558</v>
      </c>
    </row>
    <row r="16" spans="1:10" ht="17.25" customHeight="1">
      <c r="A16" s="16" t="s">
        <v>25</v>
      </c>
      <c r="B16" s="11">
        <f>+B17+B18+B19</f>
        <v>211170</v>
      </c>
      <c r="C16" s="11">
        <f t="shared" ref="C16:I16" si="5">+C17+C18+C19</f>
        <v>232432</v>
      </c>
      <c r="D16" s="11">
        <f t="shared" si="5"/>
        <v>222204</v>
      </c>
      <c r="E16" s="11">
        <f t="shared" si="5"/>
        <v>175090</v>
      </c>
      <c r="F16" s="11">
        <f t="shared" si="5"/>
        <v>173999</v>
      </c>
      <c r="G16" s="11">
        <f t="shared" si="5"/>
        <v>291102</v>
      </c>
      <c r="H16" s="11">
        <f t="shared" si="5"/>
        <v>502120</v>
      </c>
      <c r="I16" s="11">
        <f t="shared" si="5"/>
        <v>179181</v>
      </c>
      <c r="J16" s="11">
        <f t="shared" si="2"/>
        <v>1987298</v>
      </c>
    </row>
    <row r="17" spans="1:10" ht="17.25" customHeight="1">
      <c r="A17" s="12" t="s">
        <v>26</v>
      </c>
      <c r="B17" s="13">
        <v>99365</v>
      </c>
      <c r="C17" s="13">
        <v>123049</v>
      </c>
      <c r="D17" s="13">
        <v>118929</v>
      </c>
      <c r="E17" s="13">
        <v>93301</v>
      </c>
      <c r="F17" s="13">
        <v>91094</v>
      </c>
      <c r="G17" s="13">
        <v>149681</v>
      </c>
      <c r="H17" s="13">
        <v>246369</v>
      </c>
      <c r="I17" s="13">
        <v>91859</v>
      </c>
      <c r="J17" s="11">
        <f t="shared" si="2"/>
        <v>1013647</v>
      </c>
    </row>
    <row r="18" spans="1:10" ht="17.25" customHeight="1">
      <c r="A18" s="12" t="s">
        <v>27</v>
      </c>
      <c r="B18" s="13">
        <v>86725</v>
      </c>
      <c r="C18" s="13">
        <v>81007</v>
      </c>
      <c r="D18" s="13">
        <v>77481</v>
      </c>
      <c r="E18" s="13">
        <v>61126</v>
      </c>
      <c r="F18" s="13">
        <v>64600</v>
      </c>
      <c r="G18" s="13">
        <v>110261</v>
      </c>
      <c r="H18" s="13">
        <v>208163</v>
      </c>
      <c r="I18" s="13">
        <v>67248</v>
      </c>
      <c r="J18" s="11">
        <f t="shared" si="2"/>
        <v>756611</v>
      </c>
    </row>
    <row r="19" spans="1:10" ht="17.25" customHeight="1">
      <c r="A19" s="12" t="s">
        <v>28</v>
      </c>
      <c r="B19" s="13">
        <v>25080</v>
      </c>
      <c r="C19" s="13">
        <v>28376</v>
      </c>
      <c r="D19" s="13">
        <v>25794</v>
      </c>
      <c r="E19" s="13">
        <v>20663</v>
      </c>
      <c r="F19" s="13">
        <v>18305</v>
      </c>
      <c r="G19" s="13">
        <v>31160</v>
      </c>
      <c r="H19" s="13">
        <v>47588</v>
      </c>
      <c r="I19" s="13">
        <v>20074</v>
      </c>
      <c r="J19" s="11">
        <f t="shared" si="2"/>
        <v>217040</v>
      </c>
    </row>
    <row r="20" spans="1:10" ht="17.25" customHeight="1">
      <c r="A20" s="16" t="s">
        <v>29</v>
      </c>
      <c r="B20" s="13">
        <v>42000</v>
      </c>
      <c r="C20" s="13">
        <v>63357</v>
      </c>
      <c r="D20" s="13">
        <v>72930</v>
      </c>
      <c r="E20" s="13">
        <v>57592</v>
      </c>
      <c r="F20" s="13">
        <v>46682</v>
      </c>
      <c r="G20" s="13">
        <v>60226</v>
      </c>
      <c r="H20" s="13">
        <v>64564</v>
      </c>
      <c r="I20" s="13">
        <v>32513</v>
      </c>
      <c r="J20" s="11">
        <f t="shared" si="2"/>
        <v>439864</v>
      </c>
    </row>
    <row r="21" spans="1:10" ht="17.25" customHeight="1">
      <c r="A21" s="12" t="s">
        <v>30</v>
      </c>
      <c r="B21" s="13">
        <f>ROUND(B$20*0.57,0)</f>
        <v>23940</v>
      </c>
      <c r="C21" s="13">
        <f>ROUND(C$20*0.57,0)</f>
        <v>36113</v>
      </c>
      <c r="D21" s="13">
        <f t="shared" ref="D21:I21" si="6">ROUND(D$20*0.57,0)</f>
        <v>41570</v>
      </c>
      <c r="E21" s="13">
        <f t="shared" si="6"/>
        <v>32827</v>
      </c>
      <c r="F21" s="13">
        <f t="shared" si="6"/>
        <v>26609</v>
      </c>
      <c r="G21" s="13">
        <f t="shared" si="6"/>
        <v>34329</v>
      </c>
      <c r="H21" s="13">
        <f t="shared" si="6"/>
        <v>36801</v>
      </c>
      <c r="I21" s="13">
        <f t="shared" si="6"/>
        <v>18532</v>
      </c>
      <c r="J21" s="11">
        <f t="shared" si="2"/>
        <v>250721</v>
      </c>
    </row>
    <row r="22" spans="1:10" ht="17.25" customHeight="1">
      <c r="A22" s="12" t="s">
        <v>31</v>
      </c>
      <c r="B22" s="13">
        <f>ROUND(B$20*0.43,0)</f>
        <v>18060</v>
      </c>
      <c r="C22" s="13">
        <f t="shared" ref="C22:I22" si="7">ROUND(C$20*0.43,0)</f>
        <v>27244</v>
      </c>
      <c r="D22" s="13">
        <f t="shared" si="7"/>
        <v>31360</v>
      </c>
      <c r="E22" s="13">
        <f t="shared" si="7"/>
        <v>24765</v>
      </c>
      <c r="F22" s="13">
        <f t="shared" si="7"/>
        <v>20073</v>
      </c>
      <c r="G22" s="13">
        <f t="shared" si="7"/>
        <v>25897</v>
      </c>
      <c r="H22" s="13">
        <f t="shared" si="7"/>
        <v>27763</v>
      </c>
      <c r="I22" s="13">
        <f t="shared" si="7"/>
        <v>13981</v>
      </c>
      <c r="J22" s="11">
        <f t="shared" si="2"/>
        <v>189143</v>
      </c>
    </row>
    <row r="23" spans="1:10" ht="34.5" customHeight="1">
      <c r="A23" s="33" t="s">
        <v>36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11">
        <v>9759</v>
      </c>
      <c r="J23" s="11">
        <f t="shared" si="2"/>
        <v>9759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5">
        <f>SUM(B26:B29)</f>
        <v>2.2709000000000001</v>
      </c>
      <c r="C25" s="35">
        <f t="shared" ref="C25:I25" si="8">SUM(C26:C29)</f>
        <v>2.5901443</v>
      </c>
      <c r="D25" s="35">
        <f t="shared" si="8"/>
        <v>2.7275</v>
      </c>
      <c r="E25" s="35">
        <f t="shared" si="8"/>
        <v>2.688078</v>
      </c>
      <c r="F25" s="35">
        <f t="shared" si="8"/>
        <v>2.3376999999999999</v>
      </c>
      <c r="G25" s="35">
        <f t="shared" si="8"/>
        <v>2.4076</v>
      </c>
      <c r="H25" s="35">
        <f t="shared" si="8"/>
        <v>2.0710999999999999</v>
      </c>
      <c r="I25" s="35">
        <f t="shared" si="8"/>
        <v>2.2637999999999998</v>
      </c>
      <c r="J25" s="21"/>
    </row>
    <row r="26" spans="1:10" ht="17.25" customHeight="1">
      <c r="A26" s="16" t="s">
        <v>38</v>
      </c>
      <c r="B26" s="35">
        <v>2.2709000000000001</v>
      </c>
      <c r="C26" s="35">
        <v>2.5844</v>
      </c>
      <c r="D26" s="35">
        <v>2.7275</v>
      </c>
      <c r="E26" s="35">
        <v>2.6789999999999998</v>
      </c>
      <c r="F26" s="35">
        <v>2.3376999999999999</v>
      </c>
      <c r="G26" s="35">
        <v>2.4076</v>
      </c>
      <c r="H26" s="35">
        <v>2.0710999999999999</v>
      </c>
      <c r="I26" s="35">
        <v>2.2637999999999998</v>
      </c>
      <c r="J26" s="21"/>
    </row>
    <row r="27" spans="1:10" ht="17.25" customHeight="1">
      <c r="A27" s="33" t="s">
        <v>39</v>
      </c>
      <c r="B27" s="34">
        <v>0</v>
      </c>
      <c r="C27" s="55">
        <v>5.7442999999999999E-3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20"/>
    </row>
    <row r="28" spans="1:10" ht="17.25" customHeight="1">
      <c r="A28" s="33" t="s">
        <v>40</v>
      </c>
      <c r="B28" s="34">
        <v>0</v>
      </c>
      <c r="C28" s="34">
        <v>0</v>
      </c>
      <c r="D28" s="34">
        <v>0</v>
      </c>
      <c r="E28" s="36">
        <v>3.0627999999999999E-2</v>
      </c>
      <c r="F28" s="34">
        <v>0</v>
      </c>
      <c r="G28" s="34">
        <v>0</v>
      </c>
      <c r="H28" s="34">
        <v>0</v>
      </c>
      <c r="I28" s="34">
        <v>0</v>
      </c>
      <c r="J28" s="20"/>
    </row>
    <row r="29" spans="1:10" ht="17.25" customHeight="1">
      <c r="A29" s="33" t="s">
        <v>41</v>
      </c>
      <c r="B29" s="34">
        <v>0</v>
      </c>
      <c r="C29" s="34">
        <v>0</v>
      </c>
      <c r="D29" s="34">
        <v>0</v>
      </c>
      <c r="E29" s="36">
        <v>-2.155E-2</v>
      </c>
      <c r="F29" s="34">
        <v>0</v>
      </c>
      <c r="G29" s="34">
        <v>0</v>
      </c>
      <c r="H29" s="34">
        <v>0</v>
      </c>
      <c r="I29" s="34">
        <v>0</v>
      </c>
      <c r="J29" s="20"/>
    </row>
    <row r="30" spans="1:10" ht="13.5" customHeight="1">
      <c r="A30" s="37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4049.16</v>
      </c>
      <c r="J31" s="24">
        <f t="shared" ref="J31:J69" si="9">SUM(B31:I31)</f>
        <v>4049.16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1424844.91</v>
      </c>
      <c r="C43" s="23">
        <f t="shared" ref="C43:J43" si="10">+C44+C52</f>
        <v>1985592.8599999999</v>
      </c>
      <c r="D43" s="23">
        <f t="shared" si="10"/>
        <v>1980696.61</v>
      </c>
      <c r="E43" s="23">
        <f t="shared" si="10"/>
        <v>1454813.3</v>
      </c>
      <c r="F43" s="23">
        <f t="shared" si="10"/>
        <v>1279478</v>
      </c>
      <c r="G43" s="23">
        <f t="shared" si="10"/>
        <v>1933545.49</v>
      </c>
      <c r="H43" s="23">
        <f t="shared" si="10"/>
        <v>2568738.25</v>
      </c>
      <c r="I43" s="23">
        <f t="shared" si="10"/>
        <v>1309331.0599999998</v>
      </c>
      <c r="J43" s="23">
        <f t="shared" si="10"/>
        <v>13937040.48</v>
      </c>
    </row>
    <row r="44" spans="1:10" ht="17.25" customHeight="1">
      <c r="A44" s="16" t="s">
        <v>52</v>
      </c>
      <c r="B44" s="24">
        <f>SUM(B45:B51)</f>
        <v>1409833.76</v>
      </c>
      <c r="C44" s="24">
        <f t="shared" ref="C44:J44" si="11">SUM(C45:C51)</f>
        <v>1965025.92</v>
      </c>
      <c r="D44" s="24">
        <f t="shared" si="11"/>
        <v>1960311.53</v>
      </c>
      <c r="E44" s="24">
        <f t="shared" si="11"/>
        <v>1435847.61</v>
      </c>
      <c r="F44" s="24">
        <f t="shared" si="11"/>
        <v>1260204.98</v>
      </c>
      <c r="G44" s="24">
        <f t="shared" si="11"/>
        <v>1915534.71</v>
      </c>
      <c r="H44" s="24">
        <f t="shared" si="11"/>
        <v>2543383.29</v>
      </c>
      <c r="I44" s="24">
        <f t="shared" si="11"/>
        <v>1294157.0899999999</v>
      </c>
      <c r="J44" s="24">
        <f t="shared" si="11"/>
        <v>13784298.890000001</v>
      </c>
    </row>
    <row r="45" spans="1:10" ht="17.25" customHeight="1">
      <c r="A45" s="38" t="s">
        <v>53</v>
      </c>
      <c r="B45" s="24">
        <f t="shared" ref="B45:I45" si="12">ROUND(B26*B7,2)</f>
        <v>1409833.76</v>
      </c>
      <c r="C45" s="24">
        <f t="shared" si="12"/>
        <v>1960667.98</v>
      </c>
      <c r="D45" s="24">
        <f t="shared" si="12"/>
        <v>1960311.53</v>
      </c>
      <c r="E45" s="24">
        <f t="shared" si="12"/>
        <v>1430998.57</v>
      </c>
      <c r="F45" s="24">
        <f t="shared" si="12"/>
        <v>1260204.98</v>
      </c>
      <c r="G45" s="24">
        <f t="shared" si="12"/>
        <v>1915534.71</v>
      </c>
      <c r="H45" s="24">
        <f t="shared" si="12"/>
        <v>2543383.29</v>
      </c>
      <c r="I45" s="24">
        <f t="shared" si="12"/>
        <v>1290107.93</v>
      </c>
      <c r="J45" s="24">
        <f t="shared" si="9"/>
        <v>13771042.75</v>
      </c>
    </row>
    <row r="46" spans="1:10" ht="17.25" customHeight="1">
      <c r="A46" s="38" t="s">
        <v>54</v>
      </c>
      <c r="B46" s="20">
        <v>0</v>
      </c>
      <c r="C46" s="24">
        <f>ROUND(C27*C7,2)</f>
        <v>4357.9399999999996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4357.9399999999996</v>
      </c>
    </row>
    <row r="47" spans="1:10" ht="17.25" customHeight="1">
      <c r="A47" s="38" t="s">
        <v>55</v>
      </c>
      <c r="B47" s="20">
        <v>0</v>
      </c>
      <c r="C47" s="20">
        <v>0</v>
      </c>
      <c r="D47" s="20">
        <v>0</v>
      </c>
      <c r="E47" s="39">
        <v>16360.06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16360.06</v>
      </c>
    </row>
    <row r="48" spans="1:10" ht="17.25" customHeight="1">
      <c r="A48" s="38" t="s">
        <v>56</v>
      </c>
      <c r="B48" s="20">
        <v>0</v>
      </c>
      <c r="C48" s="20">
        <v>0</v>
      </c>
      <c r="D48" s="20">
        <v>0</v>
      </c>
      <c r="E48" s="39">
        <f>ROUND(E7*E29,2)</f>
        <v>-11511.02</v>
      </c>
      <c r="F48" s="20">
        <v>0</v>
      </c>
      <c r="G48" s="20">
        <v>0</v>
      </c>
      <c r="H48" s="20">
        <v>0</v>
      </c>
      <c r="I48" s="20">
        <v>0</v>
      </c>
      <c r="J48" s="39">
        <f>SUM(B48:I48)</f>
        <v>-11511.02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4049.16</v>
      </c>
      <c r="J49" s="24">
        <f>SUM(B49:I49)</f>
        <v>4049.16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40">
        <v>15011.15</v>
      </c>
      <c r="C52" s="40">
        <v>20566.939999999999</v>
      </c>
      <c r="D52" s="40">
        <v>20385.080000000002</v>
      </c>
      <c r="E52" s="40">
        <v>18965.689999999999</v>
      </c>
      <c r="F52" s="40">
        <v>19273.02</v>
      </c>
      <c r="G52" s="40">
        <v>18010.78</v>
      </c>
      <c r="H52" s="40">
        <v>25354.959999999999</v>
      </c>
      <c r="I52" s="40">
        <v>15173.97</v>
      </c>
      <c r="J52" s="40">
        <f>SUM(B52:I52)</f>
        <v>152741.59</v>
      </c>
    </row>
    <row r="53" spans="1:10" ht="17.25" customHeight="1">
      <c r="A53" s="16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7.2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9">
        <f t="shared" ref="B56:I56" si="13">+B57+B64+B83+B84</f>
        <v>-237325.46</v>
      </c>
      <c r="C56" s="39">
        <f t="shared" si="13"/>
        <v>-216919.96</v>
      </c>
      <c r="D56" s="39">
        <f t="shared" si="13"/>
        <v>-212800.16</v>
      </c>
      <c r="E56" s="39">
        <f t="shared" si="13"/>
        <v>-172325.38</v>
      </c>
      <c r="F56" s="39">
        <f t="shared" si="13"/>
        <v>-244925.71000000002</v>
      </c>
      <c r="G56" s="39">
        <f t="shared" si="13"/>
        <v>-265526.38</v>
      </c>
      <c r="H56" s="39">
        <f t="shared" si="13"/>
        <v>-266001.40000000002</v>
      </c>
      <c r="I56" s="39">
        <f t="shared" si="13"/>
        <v>-182921.64</v>
      </c>
      <c r="J56" s="39">
        <f t="shared" si="9"/>
        <v>-1798746.0899999999</v>
      </c>
    </row>
    <row r="57" spans="1:10" ht="18.75" customHeight="1">
      <c r="A57" s="16" t="s">
        <v>105</v>
      </c>
      <c r="B57" s="39">
        <f t="shared" ref="B57:I57" si="14">B58+B59+B60+B61+B62+B63</f>
        <v>-223906.47</v>
      </c>
      <c r="C57" s="39">
        <f t="shared" si="14"/>
        <v>-197220.69</v>
      </c>
      <c r="D57" s="39">
        <f t="shared" si="14"/>
        <v>-193286.23</v>
      </c>
      <c r="E57" s="39">
        <f t="shared" si="14"/>
        <v>-113751</v>
      </c>
      <c r="F57" s="39">
        <f t="shared" si="14"/>
        <v>-230424.35</v>
      </c>
      <c r="G57" s="39">
        <f t="shared" si="14"/>
        <v>-247399.36</v>
      </c>
      <c r="H57" s="39">
        <f t="shared" si="14"/>
        <v>-238927.75</v>
      </c>
      <c r="I57" s="39">
        <f t="shared" si="14"/>
        <v>-169180.13</v>
      </c>
      <c r="J57" s="39">
        <f t="shared" si="9"/>
        <v>-1614095.98</v>
      </c>
    </row>
    <row r="58" spans="1:10" ht="18.75" customHeight="1">
      <c r="A58" s="12" t="s">
        <v>106</v>
      </c>
      <c r="B58" s="39">
        <f>-ROUND(B9*$D$3,2)</f>
        <v>-137100</v>
      </c>
      <c r="C58" s="39">
        <f t="shared" ref="C58:I58" si="15">-ROUND(C9*$D$3,2)</f>
        <v>-186525</v>
      </c>
      <c r="D58" s="39">
        <f t="shared" si="15"/>
        <v>-164082</v>
      </c>
      <c r="E58" s="39">
        <f t="shared" si="15"/>
        <v>-113751</v>
      </c>
      <c r="F58" s="39">
        <f t="shared" si="15"/>
        <v>-119271</v>
      </c>
      <c r="G58" s="39">
        <f t="shared" si="15"/>
        <v>-148974</v>
      </c>
      <c r="H58" s="39">
        <f t="shared" si="15"/>
        <v>-170916</v>
      </c>
      <c r="I58" s="39">
        <f t="shared" si="15"/>
        <v>-166794</v>
      </c>
      <c r="J58" s="39">
        <f t="shared" si="9"/>
        <v>-1207413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 t="shared" ref="J59" si="16">SUM(B59:I59)</f>
        <v>0</v>
      </c>
    </row>
    <row r="60" spans="1:10" ht="18.75" customHeight="1">
      <c r="A60" s="12" t="s">
        <v>63</v>
      </c>
      <c r="B60" s="56">
        <v>-3672</v>
      </c>
      <c r="C60" s="56">
        <v>-2214</v>
      </c>
      <c r="D60" s="56">
        <v>-1308</v>
      </c>
      <c r="E60" s="20">
        <v>0</v>
      </c>
      <c r="F60" s="56">
        <v>-2424</v>
      </c>
      <c r="G60" s="56">
        <v>-1473</v>
      </c>
      <c r="H60" s="56">
        <v>-918</v>
      </c>
      <c r="I60" s="56">
        <v>-270</v>
      </c>
      <c r="J60" s="39">
        <f t="shared" si="9"/>
        <v>-12279</v>
      </c>
    </row>
    <row r="61" spans="1:10" ht="18.75" customHeight="1">
      <c r="A61" s="12" t="s">
        <v>64</v>
      </c>
      <c r="B61" s="56">
        <v>-2292</v>
      </c>
      <c r="C61" s="56">
        <v>-1320</v>
      </c>
      <c r="D61" s="56">
        <v>-1161</v>
      </c>
      <c r="E61" s="20">
        <v>0</v>
      </c>
      <c r="F61" s="56">
        <v>-1746</v>
      </c>
      <c r="G61" s="56">
        <v>-588</v>
      </c>
      <c r="H61" s="56">
        <v>-273</v>
      </c>
      <c r="I61" s="56">
        <v>-348</v>
      </c>
      <c r="J61" s="39">
        <f t="shared" si="9"/>
        <v>-7728</v>
      </c>
    </row>
    <row r="62" spans="1:10" ht="18.75" customHeight="1">
      <c r="A62" s="12" t="s">
        <v>65</v>
      </c>
      <c r="B62" s="56">
        <v>-80702.47</v>
      </c>
      <c r="C62" s="56">
        <v>-7133.69</v>
      </c>
      <c r="D62" s="56">
        <v>-26735.23</v>
      </c>
      <c r="E62" s="20">
        <v>0</v>
      </c>
      <c r="F62" s="56">
        <v>-106927.35</v>
      </c>
      <c r="G62" s="56">
        <v>-96364.36</v>
      </c>
      <c r="H62" s="56">
        <v>-66792.75</v>
      </c>
      <c r="I62" s="56">
        <v>-1768.13</v>
      </c>
      <c r="J62" s="39">
        <f>SUM(B62:I62)</f>
        <v>-386423.98</v>
      </c>
    </row>
    <row r="63" spans="1:10" ht="18.75" customHeight="1">
      <c r="A63" s="12" t="s">
        <v>66</v>
      </c>
      <c r="B63" s="56">
        <v>-140</v>
      </c>
      <c r="C63" s="56">
        <v>-28</v>
      </c>
      <c r="D63" s="20">
        <v>0</v>
      </c>
      <c r="E63" s="20">
        <v>0</v>
      </c>
      <c r="F63" s="20">
        <v>-56</v>
      </c>
      <c r="G63" s="20">
        <v>0</v>
      </c>
      <c r="H63" s="56">
        <v>-28</v>
      </c>
      <c r="I63" s="20">
        <v>0</v>
      </c>
      <c r="J63" s="39">
        <f t="shared" si="9"/>
        <v>-252</v>
      </c>
    </row>
    <row r="64" spans="1:10" ht="18.75" customHeight="1">
      <c r="A64" s="12" t="s">
        <v>110</v>
      </c>
      <c r="B64" s="56">
        <f>SUM(B65:B82)</f>
        <v>-13418.99</v>
      </c>
      <c r="C64" s="56">
        <f t="shared" ref="C64:I64" si="17">SUM(C65:C82)</f>
        <v>-19699.27</v>
      </c>
      <c r="D64" s="56">
        <f t="shared" si="17"/>
        <v>-19513.93</v>
      </c>
      <c r="E64" s="56">
        <f t="shared" si="17"/>
        <v>-58574.380000000005</v>
      </c>
      <c r="F64" s="56">
        <f t="shared" si="17"/>
        <v>-14501.36</v>
      </c>
      <c r="G64" s="56">
        <f t="shared" si="17"/>
        <v>-18127.02</v>
      </c>
      <c r="H64" s="56">
        <f t="shared" si="17"/>
        <v>-27073.65</v>
      </c>
      <c r="I64" s="56">
        <f t="shared" si="17"/>
        <v>-13741.51</v>
      </c>
      <c r="J64" s="39">
        <f t="shared" si="9"/>
        <v>-184650.11000000002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9">
        <v>-2032.85</v>
      </c>
      <c r="F65" s="39">
        <v>-1587.46</v>
      </c>
      <c r="G65" s="20">
        <v>0</v>
      </c>
      <c r="H65" s="20">
        <v>0</v>
      </c>
      <c r="I65" s="20">
        <v>0</v>
      </c>
      <c r="J65" s="39">
        <f t="shared" si="9"/>
        <v>-3620.31</v>
      </c>
    </row>
    <row r="66" spans="1:10" ht="18.75" customHeight="1">
      <c r="A66" s="12" t="s">
        <v>68</v>
      </c>
      <c r="B66" s="20">
        <v>0</v>
      </c>
      <c r="C66" s="39">
        <v>-219.22</v>
      </c>
      <c r="D66" s="39">
        <v>-30.91</v>
      </c>
      <c r="E66" s="20">
        <v>0</v>
      </c>
      <c r="F66" s="20">
        <v>0</v>
      </c>
      <c r="G66" s="20">
        <v>0</v>
      </c>
      <c r="H66" s="39">
        <v>-30.91</v>
      </c>
      <c r="I66" s="20">
        <v>0</v>
      </c>
      <c r="J66" s="39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9">
        <v>-1067.75</v>
      </c>
      <c r="E67" s="39">
        <v>-1789.83</v>
      </c>
      <c r="F67" s="20">
        <v>0</v>
      </c>
      <c r="G67" s="39">
        <v>-380.65</v>
      </c>
      <c r="H67" s="20">
        <v>0</v>
      </c>
      <c r="I67" s="20">
        <v>0</v>
      </c>
      <c r="J67" s="39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9">
        <v>-40000</v>
      </c>
      <c r="F68" s="20">
        <v>0</v>
      </c>
      <c r="G68" s="20">
        <v>0</v>
      </c>
      <c r="H68" s="20">
        <v>0</v>
      </c>
      <c r="I68" s="20">
        <v>0</v>
      </c>
      <c r="J68" s="57">
        <f t="shared" si="9"/>
        <v>-40000</v>
      </c>
    </row>
    <row r="69" spans="1:10" ht="18.75" customHeight="1">
      <c r="A69" s="38" t="s">
        <v>71</v>
      </c>
      <c r="B69" s="39">
        <v>-13418.99</v>
      </c>
      <c r="C69" s="39">
        <v>-19480.05</v>
      </c>
      <c r="D69" s="39">
        <v>-18415.27</v>
      </c>
      <c r="E69" s="39">
        <v>-14251.7</v>
      </c>
      <c r="F69" s="39">
        <v>-12913.9</v>
      </c>
      <c r="G69" s="39">
        <v>-17746.37</v>
      </c>
      <c r="H69" s="39">
        <v>-27042.74</v>
      </c>
      <c r="I69" s="39">
        <v>-13241.51</v>
      </c>
      <c r="J69" s="57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108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113</v>
      </c>
      <c r="B81" s="20">
        <v>0</v>
      </c>
      <c r="C81" s="20">
        <v>0</v>
      </c>
      <c r="D81" s="20">
        <v>0</v>
      </c>
      <c r="E81" s="39">
        <v>-500</v>
      </c>
      <c r="F81" s="20">
        <v>0</v>
      </c>
      <c r="G81" s="20">
        <v>0</v>
      </c>
      <c r="H81" s="20">
        <v>0</v>
      </c>
      <c r="I81" s="39">
        <v>-500</v>
      </c>
      <c r="J81" s="57">
        <f>SUM(B81:I81)</f>
        <v>-1000</v>
      </c>
    </row>
    <row r="82" spans="1:10" ht="18.75" customHeight="1">
      <c r="A82" s="12" t="s">
        <v>114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111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6" t="s">
        <v>112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25"/>
      <c r="B85" s="21"/>
      <c r="C85" s="21"/>
      <c r="D85" s="21"/>
      <c r="E85" s="21"/>
      <c r="F85" s="21"/>
      <c r="G85" s="21"/>
      <c r="H85" s="21"/>
      <c r="I85" s="21"/>
      <c r="J85" s="21">
        <f>SUM(B85:I85)</f>
        <v>0</v>
      </c>
    </row>
    <row r="86" spans="1:10" ht="18.75" customHeight="1">
      <c r="A86" s="2" t="s">
        <v>82</v>
      </c>
      <c r="B86" s="26">
        <f t="shared" ref="B86:J86" si="18">+B43+B56</f>
        <v>1187519.45</v>
      </c>
      <c r="C86" s="26">
        <f t="shared" si="18"/>
        <v>1768672.9</v>
      </c>
      <c r="D86" s="26">
        <f t="shared" si="18"/>
        <v>1767896.4500000002</v>
      </c>
      <c r="E86" s="26">
        <f t="shared" si="18"/>
        <v>1282487.92</v>
      </c>
      <c r="F86" s="26">
        <f t="shared" si="18"/>
        <v>1034552.29</v>
      </c>
      <c r="G86" s="26">
        <f t="shared" si="18"/>
        <v>1668019.1099999999</v>
      </c>
      <c r="H86" s="26">
        <f t="shared" si="18"/>
        <v>2302736.85</v>
      </c>
      <c r="I86" s="26">
        <f t="shared" si="18"/>
        <v>1126409.42</v>
      </c>
      <c r="J86" s="26">
        <f t="shared" si="18"/>
        <v>12138294.390000001</v>
      </c>
    </row>
    <row r="87" spans="1:10" ht="18.75" customHeight="1">
      <c r="A87" s="2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8.75" customHeight="1">
      <c r="A88" s="41"/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/>
    </row>
    <row r="89" spans="1:10" ht="18.75" customHeight="1">
      <c r="A89" s="8"/>
      <c r="B89" s="54">
        <v>0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</v>
      </c>
      <c r="I89" s="54">
        <v>0</v>
      </c>
      <c r="J89" s="54"/>
    </row>
    <row r="90" spans="1:10" ht="18.75" customHeight="1">
      <c r="A90" s="27" t="s">
        <v>83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47">
        <f>SUM(J91:J111)</f>
        <v>12138294.41</v>
      </c>
    </row>
    <row r="91" spans="1:10" ht="18.75" customHeight="1">
      <c r="A91" s="28" t="s">
        <v>84</v>
      </c>
      <c r="B91" s="29">
        <v>147871.69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7">
        <f t="shared" ref="J91:J111" si="19">SUM(B91:I91)</f>
        <v>147871.69</v>
      </c>
    </row>
    <row r="92" spans="1:10" ht="18.75" customHeight="1">
      <c r="A92" s="28" t="s">
        <v>85</v>
      </c>
      <c r="B92" s="29">
        <v>1039647.77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7">
        <f t="shared" si="19"/>
        <v>1039647.77</v>
      </c>
    </row>
    <row r="93" spans="1:10" ht="18.75" customHeight="1">
      <c r="A93" s="28" t="s">
        <v>86</v>
      </c>
      <c r="B93" s="46">
        <v>0</v>
      </c>
      <c r="C93" s="29">
        <f>+C86</f>
        <v>1768672.9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7">
        <f t="shared" si="19"/>
        <v>1768672.9</v>
      </c>
    </row>
    <row r="94" spans="1:10" ht="18.75" customHeight="1">
      <c r="A94" s="28" t="s">
        <v>87</v>
      </c>
      <c r="B94" s="46">
        <v>0</v>
      </c>
      <c r="C94" s="46">
        <v>0</v>
      </c>
      <c r="D94" s="29">
        <f>+D86</f>
        <v>1767896.4500000002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7">
        <f t="shared" si="19"/>
        <v>1767896.4500000002</v>
      </c>
    </row>
    <row r="95" spans="1:10" ht="18.75" customHeight="1">
      <c r="A95" s="28" t="s">
        <v>88</v>
      </c>
      <c r="B95" s="46">
        <v>0</v>
      </c>
      <c r="C95" s="46">
        <v>0</v>
      </c>
      <c r="D95" s="46">
        <v>0</v>
      </c>
      <c r="E95" s="29">
        <v>420626.55</v>
      </c>
      <c r="F95" s="46">
        <v>0</v>
      </c>
      <c r="G95" s="46">
        <v>0</v>
      </c>
      <c r="H95" s="46">
        <v>0</v>
      </c>
      <c r="I95" s="46">
        <v>0</v>
      </c>
      <c r="J95" s="47">
        <f t="shared" si="19"/>
        <v>420626.55</v>
      </c>
    </row>
    <row r="96" spans="1:10" ht="18.75" customHeight="1">
      <c r="A96" s="28" t="s">
        <v>89</v>
      </c>
      <c r="B96" s="46">
        <v>0</v>
      </c>
      <c r="C96" s="46">
        <v>0</v>
      </c>
      <c r="D96" s="46">
        <v>0</v>
      </c>
      <c r="E96" s="29">
        <v>253839.64</v>
      </c>
      <c r="F96" s="46">
        <v>0</v>
      </c>
      <c r="G96" s="46">
        <v>0</v>
      </c>
      <c r="H96" s="46">
        <v>0</v>
      </c>
      <c r="I96" s="46">
        <v>0</v>
      </c>
      <c r="J96" s="47">
        <f t="shared" si="19"/>
        <v>253839.64</v>
      </c>
    </row>
    <row r="97" spans="1:10" ht="18.75" customHeight="1">
      <c r="A97" s="28" t="s">
        <v>90</v>
      </c>
      <c r="B97" s="46">
        <v>0</v>
      </c>
      <c r="C97" s="46">
        <v>0</v>
      </c>
      <c r="D97" s="46">
        <v>0</v>
      </c>
      <c r="E97" s="29">
        <v>599808.84</v>
      </c>
      <c r="F97" s="46">
        <v>0</v>
      </c>
      <c r="G97" s="46">
        <v>0</v>
      </c>
      <c r="H97" s="46">
        <v>0</v>
      </c>
      <c r="I97" s="46">
        <v>0</v>
      </c>
      <c r="J97" s="47">
        <f t="shared" si="19"/>
        <v>599808.84</v>
      </c>
    </row>
    <row r="98" spans="1:10" ht="18.75" customHeight="1">
      <c r="A98" s="28" t="s">
        <v>91</v>
      </c>
      <c r="B98" s="46">
        <v>0</v>
      </c>
      <c r="C98" s="46">
        <v>0</v>
      </c>
      <c r="D98" s="46">
        <v>0</v>
      </c>
      <c r="E98" s="29">
        <v>8212.89</v>
      </c>
      <c r="F98" s="46">
        <v>0</v>
      </c>
      <c r="G98" s="46">
        <v>0</v>
      </c>
      <c r="H98" s="46">
        <v>0</v>
      </c>
      <c r="I98" s="46">
        <v>0</v>
      </c>
      <c r="J98" s="47">
        <f t="shared" si="19"/>
        <v>8212.89</v>
      </c>
    </row>
    <row r="99" spans="1:10" ht="18.75" customHeight="1">
      <c r="A99" s="28" t="s">
        <v>92</v>
      </c>
      <c r="B99" s="46">
        <v>0</v>
      </c>
      <c r="C99" s="46">
        <v>0</v>
      </c>
      <c r="D99" s="46">
        <v>0</v>
      </c>
      <c r="E99" s="46">
        <v>0</v>
      </c>
      <c r="F99" s="29">
        <f>+F86</f>
        <v>1034552.29</v>
      </c>
      <c r="G99" s="46">
        <v>0</v>
      </c>
      <c r="H99" s="46">
        <v>0</v>
      </c>
      <c r="I99" s="46">
        <v>0</v>
      </c>
      <c r="J99" s="47">
        <f t="shared" si="19"/>
        <v>1034552.29</v>
      </c>
    </row>
    <row r="100" spans="1:10" ht="18.75" customHeight="1">
      <c r="A100" s="28" t="s">
        <v>93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29">
        <v>207485.37</v>
      </c>
      <c r="H100" s="46">
        <v>0</v>
      </c>
      <c r="I100" s="46">
        <v>0</v>
      </c>
      <c r="J100" s="47">
        <f t="shared" si="19"/>
        <v>207485.37</v>
      </c>
    </row>
    <row r="101" spans="1:10" ht="18.75" customHeight="1">
      <c r="A101" s="28" t="s">
        <v>94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29">
        <v>291234.34000000003</v>
      </c>
      <c r="H101" s="46">
        <v>0</v>
      </c>
      <c r="I101" s="46">
        <v>0</v>
      </c>
      <c r="J101" s="47">
        <f t="shared" si="19"/>
        <v>291234.34000000003</v>
      </c>
    </row>
    <row r="102" spans="1:10" ht="18.75" customHeight="1">
      <c r="A102" s="28" t="s">
        <v>95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29">
        <v>434067.21</v>
      </c>
      <c r="H102" s="46">
        <v>0</v>
      </c>
      <c r="I102" s="46">
        <v>0</v>
      </c>
      <c r="J102" s="47">
        <f t="shared" si="19"/>
        <v>434067.21</v>
      </c>
    </row>
    <row r="103" spans="1:10" ht="18.75" customHeight="1">
      <c r="A103" s="28" t="s">
        <v>96</v>
      </c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29">
        <v>735232.2</v>
      </c>
      <c r="H103" s="46">
        <v>0</v>
      </c>
      <c r="I103" s="46">
        <v>0</v>
      </c>
      <c r="J103" s="47">
        <f t="shared" si="19"/>
        <v>735232.2</v>
      </c>
    </row>
    <row r="104" spans="1:10" ht="18.75" customHeight="1">
      <c r="A104" s="28" t="s">
        <v>97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29">
        <v>683540.66</v>
      </c>
      <c r="I104" s="46">
        <v>0</v>
      </c>
      <c r="J104" s="47">
        <f t="shared" si="19"/>
        <v>683540.66</v>
      </c>
    </row>
    <row r="105" spans="1:10" ht="18.75" customHeight="1">
      <c r="A105" s="28" t="s">
        <v>98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29">
        <v>53446.83</v>
      </c>
      <c r="I105" s="46">
        <v>0</v>
      </c>
      <c r="J105" s="47">
        <f t="shared" si="19"/>
        <v>53446.83</v>
      </c>
    </row>
    <row r="106" spans="1:10" ht="18.75" customHeight="1">
      <c r="A106" s="28" t="s">
        <v>99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29">
        <v>367729.71</v>
      </c>
      <c r="I106" s="46">
        <v>0</v>
      </c>
      <c r="J106" s="47">
        <f t="shared" si="19"/>
        <v>367729.71</v>
      </c>
    </row>
    <row r="107" spans="1:10" ht="18.75" customHeight="1">
      <c r="A107" s="28" t="s">
        <v>100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29">
        <v>311878.33</v>
      </c>
      <c r="I107" s="46">
        <v>0</v>
      </c>
      <c r="J107" s="47">
        <f t="shared" si="19"/>
        <v>311878.33</v>
      </c>
    </row>
    <row r="108" spans="1:10" ht="18.75" customHeight="1">
      <c r="A108" s="28" t="s">
        <v>101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29">
        <v>886141.32</v>
      </c>
      <c r="I108" s="46">
        <v>0</v>
      </c>
      <c r="J108" s="47">
        <f t="shared" si="19"/>
        <v>886141.32</v>
      </c>
    </row>
    <row r="109" spans="1:10" ht="18.75" customHeight="1">
      <c r="A109" s="28" t="s">
        <v>102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29">
        <v>79855.399999999994</v>
      </c>
      <c r="J109" s="47">
        <f t="shared" si="19"/>
        <v>79855.399999999994</v>
      </c>
    </row>
    <row r="110" spans="1:10" ht="18.75" customHeight="1">
      <c r="A110" s="28" t="s">
        <v>103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29">
        <v>386858.26</v>
      </c>
      <c r="J110" s="47">
        <f t="shared" si="19"/>
        <v>386858.26</v>
      </c>
    </row>
    <row r="111" spans="1:10" ht="18.75" customHeight="1">
      <c r="A111" s="30" t="s">
        <v>104</v>
      </c>
      <c r="B111" s="48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9">
        <v>659695.76</v>
      </c>
      <c r="J111" s="50">
        <f t="shared" si="19"/>
        <v>659695.76</v>
      </c>
    </row>
    <row r="112" spans="1:10" ht="18.75" customHeight="1">
      <c r="A112" s="51"/>
      <c r="B112" s="52"/>
      <c r="C112" s="52"/>
      <c r="D112" s="52"/>
      <c r="E112" s="52"/>
      <c r="F112" s="52"/>
      <c r="G112" s="52"/>
      <c r="H112" s="52"/>
      <c r="I112" s="52"/>
      <c r="J112" s="53"/>
    </row>
    <row r="113" spans="1:1" ht="18.75" customHeight="1">
      <c r="A113" s="44"/>
    </row>
    <row r="114" spans="1:1" ht="18.75" customHeight="1">
      <c r="A114" s="45"/>
    </row>
    <row r="115" spans="1:1" ht="18.75" customHeight="1">
      <c r="A115" s="44"/>
    </row>
    <row r="116" spans="1:1" ht="18.75" customHeight="1">
      <c r="A116" s="43"/>
    </row>
    <row r="117" spans="1:1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" top="0.47" bottom="0.31496062992125984" header="0.23622047244094491" footer="0.11811023622047245"/>
  <pageSetup paperSize="8" scale="74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2013-08-02T17:01:52Z</cp:lastPrinted>
  <dcterms:created xsi:type="dcterms:W3CDTF">2012-11-28T17:54:39Z</dcterms:created>
  <dcterms:modified xsi:type="dcterms:W3CDTF">2013-08-14T18:08:37Z</dcterms:modified>
</cp:coreProperties>
</file>