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CONCESSÃO'!$A$1:$J$111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I64" i="8"/>
  <c r="H64"/>
  <c r="G64"/>
  <c r="F64"/>
  <c r="E64"/>
  <c r="D64"/>
  <c r="C64"/>
  <c r="B64"/>
  <c r="J82"/>
  <c r="J81"/>
  <c r="J59" l="1"/>
  <c r="B9" l="1"/>
  <c r="C9"/>
  <c r="D9"/>
  <c r="E9"/>
  <c r="F9"/>
  <c r="G9"/>
  <c r="H9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60"/>
  <c r="J61"/>
  <c r="J62"/>
  <c r="J63"/>
  <c r="J65"/>
  <c r="J66"/>
  <c r="J67"/>
  <c r="J68"/>
  <c r="J69"/>
  <c r="J85"/>
  <c r="J91"/>
  <c r="J92"/>
  <c r="J95"/>
  <c r="J96"/>
  <c r="J97"/>
  <c r="J98"/>
  <c r="J100"/>
  <c r="J101"/>
  <c r="J102"/>
  <c r="J103"/>
  <c r="J104"/>
  <c r="J105"/>
  <c r="J106"/>
  <c r="J107"/>
  <c r="J108"/>
  <c r="J109"/>
  <c r="J110"/>
  <c r="J111"/>
  <c r="J12" l="1"/>
  <c r="H8"/>
  <c r="H7" s="1"/>
  <c r="F8"/>
  <c r="F7" s="1"/>
  <c r="F45" s="1"/>
  <c r="F44" s="1"/>
  <c r="F43" s="1"/>
  <c r="D8"/>
  <c r="D7" s="1"/>
  <c r="D45" s="1"/>
  <c r="D44" s="1"/>
  <c r="D43" s="1"/>
  <c r="B8"/>
  <c r="I8"/>
  <c r="I7" s="1"/>
  <c r="G8"/>
  <c r="G7" s="1"/>
  <c r="E8"/>
  <c r="E7" s="1"/>
  <c r="C8"/>
  <c r="C7" s="1"/>
  <c r="H56"/>
  <c r="D56"/>
  <c r="D86" s="1"/>
  <c r="D94" s="1"/>
  <c r="J94" s="1"/>
  <c r="C56"/>
  <c r="E56"/>
  <c r="F56"/>
  <c r="F86" s="1"/>
  <c r="F99" s="1"/>
  <c r="J99" s="1"/>
  <c r="J64"/>
  <c r="G56"/>
  <c r="I56"/>
  <c r="J57"/>
  <c r="B56"/>
  <c r="J8"/>
  <c r="J7" s="1"/>
  <c r="B7"/>
  <c r="B45" s="1"/>
  <c r="E48"/>
  <c r="J48" s="1"/>
  <c r="E45"/>
  <c r="E44" s="1"/>
  <c r="E43" s="1"/>
  <c r="E86" s="1"/>
  <c r="C45"/>
  <c r="C46"/>
  <c r="J46" s="1"/>
  <c r="I45" l="1"/>
  <c r="I44" s="1"/>
  <c r="I43" s="1"/>
  <c r="I86" s="1"/>
  <c r="H45"/>
  <c r="H44" s="1"/>
  <c r="H43" s="1"/>
  <c r="H86" s="1"/>
  <c r="G45"/>
  <c r="G44" s="1"/>
  <c r="G43" s="1"/>
  <c r="G86" s="1"/>
  <c r="J56"/>
  <c r="C44"/>
  <c r="C43" s="1"/>
  <c r="C86" s="1"/>
  <c r="C93" s="1"/>
  <c r="J93" s="1"/>
  <c r="J90" s="1"/>
  <c r="J45"/>
  <c r="J44" s="1"/>
  <c r="J43" s="1"/>
  <c r="B44"/>
  <c r="B43" s="1"/>
  <c r="B86" s="1"/>
  <c r="J86" l="1"/>
</calcChain>
</file>

<file path=xl/sharedStrings.xml><?xml version="1.0" encoding="utf-8"?>
<sst xmlns="http://schemas.openxmlformats.org/spreadsheetml/2006/main" count="116" uniqueCount="116">
  <si>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</si>
  <si>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</si>
  <si>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</si>
  <si>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</si>
  <si>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</si>
  <si>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</si>
  <si>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</si>
  <si>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</si>
  <si>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</si>
  <si>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</si>
  <si>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</si>
  <si>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</si>
  <si>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</si>
  <si>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</si>
  <si>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</si>
  <si>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</si>
  <si>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</si>
  <si>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</si>
  <si>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</si>
  <si>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</si>
  <si>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</si>
  <si>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</si>
  <si>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</si>
  <si>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</si>
  <si>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</si>
  <si>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</si>
  <si>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</si>
  <si>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</si>
  <si>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</si>
  <si>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</si>
  <si>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</si>
  <si>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</si>
  <si>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</si>
  <si>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</si>
  <si>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</si>
  <si>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</si>
  <si>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</si>
  <si>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</si>
  <si>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</si>
  <si>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</si>
  <si>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</si>
  <si>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</si>
  <si>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</si>
  <si>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</si>
  <si>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</si>
  <si>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</si>
  <si>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</si>
  <si>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</si>
  <si>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</si>
  <si>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</si>
  <si>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</si>
  <si>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</si>
  <si>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</si>
  <si>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</si>
  <si>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</si>
  <si>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</si>
  <si>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</si>
  <si>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</si>
  <si>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</si>
  <si>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</si>
  <si>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</si>
  <si>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</si>
  <si>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</si>
  <si>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</si>
  <si>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</si>
  <si>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</si>
  <si>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</si>
  <si>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</si>
  <si>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</si>
  <si>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</si>
  <si>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</si>
  <si>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</si>
  <si>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</si>
  <si>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</si>
  <si>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</si>
  <si>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</si>
  <si>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</si>
  <si>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</si>
  <si>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</si>
  <si>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</si>
  <si>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</si>
  <si>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</si>
  <si>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</si>
  <si>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</si>
  <si>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</si>
  <si>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</si>
  <si>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</si>
  <si>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</si>
  <si>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</si>
  <si>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</si>
  <si>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</si>
  <si>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</si>
  <si>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</si>
  <si>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</si>
  <si>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</si>
  <si>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</si>
  <si>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</si>
  <si>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</si>
  <si>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</si>
  <si>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</si>
  <si>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</si>
  <si>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</si>
  <si>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</si>
  <si>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</si>
  <si>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</si>
  <si>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</si>
  <si>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</si>
  <si>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</si>
  <si>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</si>
  <si>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</si>
  <si>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</si>
  <si>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</si>
  <si>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</si>
  <si>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>OPERAÇÃO 07/08/13 - VENCIMENTO 14/08/13</t>
  </si>
  <si>
    <t>6.2.17. Descumprimento de Entrega Certidão INSS</t>
  </si>
  <si>
    <t>6.2.18. Acerto Receita em Dinheiro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</si>
</sst>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627869</v>
      </c>
      <c r="C7" s="9">
        <f t="shared" si="0"/>
        <v>769120</v>
      </c>
      <c r="D7" s="9">
        <f t="shared" si="0"/>
        <v>728040</v>
      </c>
      <c r="E7" s="9">
        <f t="shared" si="0"/>
        <v>545178</v>
      </c>
      <c r="F7" s="9">
        <f t="shared" si="0"/>
        <v>545903</v>
      </c>
      <c r="G7" s="9">
        <f t="shared" si="0"/>
        <v>804246</v>
      </c>
      <c r="H7" s="9">
        <f t="shared" si="0"/>
        <v>1234456</v>
      </c>
      <c r="I7" s="9">
        <f t="shared" si="0"/>
        <v>570942</v>
      </c>
      <c r="J7" s="9">
        <f t="shared" si="0"/>
        <v>5825754</v>
      </c>
    </row>
    <row r="8" spans="1:10" ht="17.25" customHeight="1">
      <c r="A8" s="10" t="s">
        <v>34</v>
      </c>
      <c r="B8" s="11">
        <f>B9+B12</f>
        <v>370555</v>
      </c>
      <c r="C8" s="11">
        <f t="shared" ref="C8:I8" si="1">C9+C12</f>
        <v>466660</v>
      </c>
      <c r="D8" s="11">
        <f t="shared" si="1"/>
        <v>425297</v>
      </c>
      <c r="E8" s="11">
        <f t="shared" si="1"/>
        <v>305347</v>
      </c>
      <c r="F8" s="11">
        <f t="shared" si="1"/>
        <v>321411</v>
      </c>
      <c r="G8" s="11">
        <f t="shared" si="1"/>
        <v>446781</v>
      </c>
      <c r="H8" s="11">
        <f t="shared" si="1"/>
        <v>662611</v>
      </c>
      <c r="I8" s="11">
        <f t="shared" si="1"/>
        <v>349348</v>
      </c>
      <c r="J8" s="11">
        <f t="shared" ref="J8:J23" si="2">SUM(B8:I8)</f>
        <v>3348010</v>
      </c>
    </row>
    <row r="9" spans="1:10" ht="17.25" customHeight="1">
      <c r="A9" s="15" t="s">
        <v>19</v>
      </c>
      <c r="B9" s="13">
        <f>+B10+B11</f>
        <v>47572</v>
      </c>
      <c r="C9" s="13">
        <f t="shared" ref="C9:I9" si="3">+C10+C11</f>
        <v>63503</v>
      </c>
      <c r="D9" s="13">
        <f t="shared" si="3"/>
        <v>55499</v>
      </c>
      <c r="E9" s="13">
        <f t="shared" si="3"/>
        <v>39293</v>
      </c>
      <c r="F9" s="13">
        <f t="shared" si="3"/>
        <v>40643</v>
      </c>
      <c r="G9" s="13">
        <f t="shared" si="3"/>
        <v>50698</v>
      </c>
      <c r="H9" s="13">
        <f t="shared" si="3"/>
        <v>58130</v>
      </c>
      <c r="I9" s="13">
        <f t="shared" si="3"/>
        <v>56372</v>
      </c>
      <c r="J9" s="11">
        <f t="shared" si="2"/>
        <v>411710</v>
      </c>
    </row>
    <row r="10" spans="1:10" ht="17.25" customHeight="1">
      <c r="A10" s="32" t="s">
        <v>20</v>
      </c>
      <c r="B10" s="13">
        <v>44328</v>
      </c>
      <c r="C10" s="13">
        <v>50711</v>
      </c>
      <c r="D10" s="13">
        <v>47689</v>
      </c>
      <c r="E10" s="13">
        <v>32744</v>
      </c>
      <c r="F10" s="13">
        <v>36915</v>
      </c>
      <c r="G10" s="13">
        <v>43808</v>
      </c>
      <c r="H10" s="13">
        <v>49091</v>
      </c>
      <c r="I10" s="13">
        <v>52702</v>
      </c>
      <c r="J10" s="11">
        <f>SUM(B10:I10)</f>
        <v>357988</v>
      </c>
    </row>
    <row r="11" spans="1:10" ht="17.25" customHeight="1">
      <c r="A11" s="32" t="s">
        <v>21</v>
      </c>
      <c r="B11" s="13">
        <v>3244</v>
      </c>
      <c r="C11" s="13">
        <v>12792</v>
      </c>
      <c r="D11" s="13">
        <v>7810</v>
      </c>
      <c r="E11" s="13">
        <v>6549</v>
      </c>
      <c r="F11" s="13">
        <v>3728</v>
      </c>
      <c r="G11" s="13">
        <v>6890</v>
      </c>
      <c r="H11" s="13">
        <v>9039</v>
      </c>
      <c r="I11" s="13">
        <v>3670</v>
      </c>
      <c r="J11" s="11">
        <f>SUM(B11:I11)</f>
        <v>53722</v>
      </c>
    </row>
    <row r="12" spans="1:10" ht="17.25" customHeight="1">
      <c r="A12" s="15" t="s">
        <v>35</v>
      </c>
      <c r="B12" s="17">
        <f t="shared" ref="B12:I12" si="4">SUM(B13:B15)</f>
        <v>322983</v>
      </c>
      <c r="C12" s="17">
        <f t="shared" si="4"/>
        <v>403157</v>
      </c>
      <c r="D12" s="17">
        <f t="shared" si="4"/>
        <v>369798</v>
      </c>
      <c r="E12" s="17">
        <f t="shared" si="4"/>
        <v>266054</v>
      </c>
      <c r="F12" s="17">
        <f t="shared" si="4"/>
        <v>280768</v>
      </c>
      <c r="G12" s="17">
        <f t="shared" si="4"/>
        <v>396083</v>
      </c>
      <c r="H12" s="17">
        <f t="shared" si="4"/>
        <v>604481</v>
      </c>
      <c r="I12" s="17">
        <f t="shared" si="4"/>
        <v>292976</v>
      </c>
      <c r="J12" s="11">
        <f t="shared" si="2"/>
        <v>2936300</v>
      </c>
    </row>
    <row r="13" spans="1:10" ht="17.25" customHeight="1">
      <c r="A13" s="14" t="s">
        <v>22</v>
      </c>
      <c r="B13" s="13">
        <v>133004</v>
      </c>
      <c r="C13" s="13">
        <v>178811</v>
      </c>
      <c r="D13" s="13">
        <v>169664</v>
      </c>
      <c r="E13" s="13">
        <v>124683</v>
      </c>
      <c r="F13" s="13">
        <v>125953</v>
      </c>
      <c r="G13" s="13">
        <v>176212</v>
      </c>
      <c r="H13" s="13">
        <v>264297</v>
      </c>
      <c r="I13" s="13">
        <v>121628</v>
      </c>
      <c r="J13" s="11">
        <f t="shared" si="2"/>
        <v>1294252</v>
      </c>
    </row>
    <row r="14" spans="1:10" ht="17.25" customHeight="1">
      <c r="A14" s="14" t="s">
        <v>23</v>
      </c>
      <c r="B14" s="13">
        <v>144133</v>
      </c>
      <c r="C14" s="13">
        <v>160500</v>
      </c>
      <c r="D14" s="13">
        <v>146284</v>
      </c>
      <c r="E14" s="13">
        <v>102637</v>
      </c>
      <c r="F14" s="13">
        <v>116635</v>
      </c>
      <c r="G14" s="13">
        <v>166596</v>
      </c>
      <c r="H14" s="13">
        <v>273213</v>
      </c>
      <c r="I14" s="13">
        <v>128722</v>
      </c>
      <c r="J14" s="11">
        <f t="shared" si="2"/>
        <v>1238720</v>
      </c>
    </row>
    <row r="15" spans="1:10" ht="17.25" customHeight="1">
      <c r="A15" s="14" t="s">
        <v>24</v>
      </c>
      <c r="B15" s="13">
        <v>45846</v>
      </c>
      <c r="C15" s="13">
        <v>63846</v>
      </c>
      <c r="D15" s="13">
        <v>53850</v>
      </c>
      <c r="E15" s="13">
        <v>38734</v>
      </c>
      <c r="F15" s="13">
        <v>38180</v>
      </c>
      <c r="G15" s="13">
        <v>53275</v>
      </c>
      <c r="H15" s="13">
        <v>66971</v>
      </c>
      <c r="I15" s="13">
        <v>42626</v>
      </c>
      <c r="J15" s="11">
        <f t="shared" si="2"/>
        <v>403328</v>
      </c>
    </row>
    <row r="16" spans="1:10" ht="17.25" customHeight="1">
      <c r="A16" s="16" t="s">
        <v>25</v>
      </c>
      <c r="B16" s="11">
        <f>+B17+B18+B19</f>
        <v>212728</v>
      </c>
      <c r="C16" s="11">
        <f t="shared" ref="C16:I16" si="5">+C17+C18+C19</f>
        <v>235616</v>
      </c>
      <c r="D16" s="11">
        <f t="shared" si="5"/>
        <v>224741</v>
      </c>
      <c r="E16" s="11">
        <f t="shared" si="5"/>
        <v>177485</v>
      </c>
      <c r="F16" s="11">
        <f t="shared" si="5"/>
        <v>175766</v>
      </c>
      <c r="G16" s="11">
        <f t="shared" si="5"/>
        <v>293859</v>
      </c>
      <c r="H16" s="11">
        <f t="shared" si="5"/>
        <v>503815</v>
      </c>
      <c r="I16" s="11">
        <f t="shared" si="5"/>
        <v>180457</v>
      </c>
      <c r="J16" s="11">
        <f t="shared" si="2"/>
        <v>2004467</v>
      </c>
    </row>
    <row r="17" spans="1:10" ht="17.25" customHeight="1">
      <c r="A17" s="12" t="s">
        <v>26</v>
      </c>
      <c r="B17" s="13">
        <v>101186</v>
      </c>
      <c r="C17" s="13">
        <v>124642</v>
      </c>
      <c r="D17" s="13">
        <v>120913</v>
      </c>
      <c r="E17" s="13">
        <v>95763</v>
      </c>
      <c r="F17" s="13">
        <v>91373</v>
      </c>
      <c r="G17" s="13">
        <v>151213</v>
      </c>
      <c r="H17" s="13">
        <v>247462</v>
      </c>
      <c r="I17" s="13">
        <v>92629</v>
      </c>
      <c r="J17" s="11">
        <f t="shared" si="2"/>
        <v>1025181</v>
      </c>
    </row>
    <row r="18" spans="1:10" ht="17.25" customHeight="1">
      <c r="A18" s="12" t="s">
        <v>27</v>
      </c>
      <c r="B18" s="13">
        <v>86612</v>
      </c>
      <c r="C18" s="13">
        <v>82432</v>
      </c>
      <c r="D18" s="13">
        <v>78515</v>
      </c>
      <c r="E18" s="13">
        <v>61204</v>
      </c>
      <c r="F18" s="13">
        <v>65842</v>
      </c>
      <c r="G18" s="13">
        <v>111597</v>
      </c>
      <c r="H18" s="13">
        <v>209176</v>
      </c>
      <c r="I18" s="13">
        <v>68011</v>
      </c>
      <c r="J18" s="11">
        <f t="shared" si="2"/>
        <v>763389</v>
      </c>
    </row>
    <row r="19" spans="1:10" ht="17.25" customHeight="1">
      <c r="A19" s="12" t="s">
        <v>28</v>
      </c>
      <c r="B19" s="13">
        <v>24930</v>
      </c>
      <c r="C19" s="13">
        <v>28542</v>
      </c>
      <c r="D19" s="13">
        <v>25313</v>
      </c>
      <c r="E19" s="13">
        <v>20518</v>
      </c>
      <c r="F19" s="13">
        <v>18551</v>
      </c>
      <c r="G19" s="13">
        <v>31049</v>
      </c>
      <c r="H19" s="13">
        <v>47177</v>
      </c>
      <c r="I19" s="13">
        <v>19817</v>
      </c>
      <c r="J19" s="11">
        <f t="shared" si="2"/>
        <v>215897</v>
      </c>
    </row>
    <row r="20" spans="1:10" ht="17.25" customHeight="1">
      <c r="A20" s="16" t="s">
        <v>29</v>
      </c>
      <c r="B20" s="13">
        <v>44586</v>
      </c>
      <c r="C20" s="13">
        <v>66844</v>
      </c>
      <c r="D20" s="13">
        <v>78002</v>
      </c>
      <c r="E20" s="13">
        <v>62346</v>
      </c>
      <c r="F20" s="13">
        <v>48726</v>
      </c>
      <c r="G20" s="13">
        <v>63606</v>
      </c>
      <c r="H20" s="13">
        <v>68030</v>
      </c>
      <c r="I20" s="13">
        <v>33138</v>
      </c>
      <c r="J20" s="11">
        <f t="shared" si="2"/>
        <v>465278</v>
      </c>
    </row>
    <row r="21" spans="1:10" ht="17.25" customHeight="1">
      <c r="A21" s="12" t="s">
        <v>30</v>
      </c>
      <c r="B21" s="13">
        <f>ROUND(B$20*0.57,0)</f>
        <v>25414</v>
      </c>
      <c r="C21" s="13">
        <f>ROUND(C$20*0.57,0)</f>
        <v>38101</v>
      </c>
      <c r="D21" s="13">
        <f t="shared" ref="D21:I21" si="6">ROUND(D$20*0.57,0)</f>
        <v>44461</v>
      </c>
      <c r="E21" s="13">
        <f t="shared" si="6"/>
        <v>35537</v>
      </c>
      <c r="F21" s="13">
        <f t="shared" si="6"/>
        <v>27774</v>
      </c>
      <c r="G21" s="13">
        <f t="shared" si="6"/>
        <v>36255</v>
      </c>
      <c r="H21" s="13">
        <f t="shared" si="6"/>
        <v>38777</v>
      </c>
      <c r="I21" s="13">
        <f t="shared" si="6"/>
        <v>18889</v>
      </c>
      <c r="J21" s="11">
        <f t="shared" si="2"/>
        <v>265208</v>
      </c>
    </row>
    <row r="22" spans="1:10" ht="17.25" customHeight="1">
      <c r="A22" s="12" t="s">
        <v>31</v>
      </c>
      <c r="B22" s="13">
        <f>ROUND(B$20*0.43,0)</f>
        <v>19172</v>
      </c>
      <c r="C22" s="13">
        <f t="shared" ref="C22:I22" si="7">ROUND(C$20*0.43,0)</f>
        <v>28743</v>
      </c>
      <c r="D22" s="13">
        <f t="shared" si="7"/>
        <v>33541</v>
      </c>
      <c r="E22" s="13">
        <f t="shared" si="7"/>
        <v>26809</v>
      </c>
      <c r="F22" s="13">
        <f t="shared" si="7"/>
        <v>20952</v>
      </c>
      <c r="G22" s="13">
        <f t="shared" si="7"/>
        <v>27351</v>
      </c>
      <c r="H22" s="13">
        <f t="shared" si="7"/>
        <v>29253</v>
      </c>
      <c r="I22" s="13">
        <f t="shared" si="7"/>
        <v>14249</v>
      </c>
      <c r="J22" s="11">
        <f t="shared" si="2"/>
        <v>200070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7999</v>
      </c>
      <c r="J23" s="11">
        <f t="shared" si="2"/>
        <v>7999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8033.44</v>
      </c>
      <c r="J31" s="24">
        <f t="shared" ref="J31:J69" si="9">SUM(B31:I31)</f>
        <v>8033.44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1440838.8599999999</v>
      </c>
      <c r="C43" s="23">
        <f t="shared" ref="C43:J43" si="10">+C44+C52</f>
        <v>2012698.73</v>
      </c>
      <c r="D43" s="23">
        <f t="shared" si="10"/>
        <v>2006114.1800000002</v>
      </c>
      <c r="E43" s="23">
        <f t="shared" si="10"/>
        <v>1484446.67</v>
      </c>
      <c r="F43" s="23">
        <f t="shared" si="10"/>
        <v>1295430.46</v>
      </c>
      <c r="G43" s="23">
        <f t="shared" si="10"/>
        <v>1954313.45</v>
      </c>
      <c r="H43" s="23">
        <f t="shared" si="10"/>
        <v>2582036.7799999998</v>
      </c>
      <c r="I43" s="23">
        <f t="shared" si="10"/>
        <v>1315705.9099999999</v>
      </c>
      <c r="J43" s="23">
        <f t="shared" si="10"/>
        <v>14091585.040000001</v>
      </c>
    </row>
    <row r="44" spans="1:10" ht="17.25" customHeight="1">
      <c r="A44" s="16" t="s">
        <v>52</v>
      </c>
      <c r="B44" s="24">
        <f>SUM(B45:B51)</f>
        <v>1425827.71</v>
      </c>
      <c r="C44" s="24">
        <f t="shared" ref="C44:J44" si="11">SUM(C45:C51)</f>
        <v>1992131.79</v>
      </c>
      <c r="D44" s="24">
        <f t="shared" si="11"/>
        <v>1985729.1</v>
      </c>
      <c r="E44" s="24">
        <f t="shared" si="11"/>
        <v>1465480.98</v>
      </c>
      <c r="F44" s="24">
        <f t="shared" si="11"/>
        <v>1276157.4399999999</v>
      </c>
      <c r="G44" s="24">
        <f t="shared" si="11"/>
        <v>1936302.67</v>
      </c>
      <c r="H44" s="24">
        <f t="shared" si="11"/>
        <v>2556681.8199999998</v>
      </c>
      <c r="I44" s="24">
        <f t="shared" si="11"/>
        <v>1300531.94</v>
      </c>
      <c r="J44" s="24">
        <f t="shared" si="11"/>
        <v>13938843.450000001</v>
      </c>
    </row>
    <row r="45" spans="1:10" ht="17.25" customHeight="1">
      <c r="A45" s="38" t="s">
        <v>53</v>
      </c>
      <c r="B45" s="24">
        <f t="shared" ref="B45:I45" si="12">ROUND(B26*B7,2)</f>
        <v>1425827.71</v>
      </c>
      <c r="C45" s="24">
        <f t="shared" si="12"/>
        <v>1987713.73</v>
      </c>
      <c r="D45" s="24">
        <f t="shared" si="12"/>
        <v>1985729.1</v>
      </c>
      <c r="E45" s="24">
        <f t="shared" si="12"/>
        <v>1460531.86</v>
      </c>
      <c r="F45" s="24">
        <f t="shared" si="12"/>
        <v>1276157.4399999999</v>
      </c>
      <c r="G45" s="24">
        <f t="shared" si="12"/>
        <v>1936302.67</v>
      </c>
      <c r="H45" s="24">
        <f t="shared" si="12"/>
        <v>2556681.8199999998</v>
      </c>
      <c r="I45" s="24">
        <f t="shared" si="12"/>
        <v>1292498.5</v>
      </c>
      <c r="J45" s="24">
        <f t="shared" si="9"/>
        <v>13921442.83</v>
      </c>
    </row>
    <row r="46" spans="1:10" ht="17.25" customHeight="1">
      <c r="A46" s="38" t="s">
        <v>54</v>
      </c>
      <c r="B46" s="20">
        <v>0</v>
      </c>
      <c r="C46" s="24">
        <f>ROUND(C27*C7,2)</f>
        <v>4418.0600000000004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4418.0600000000004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20">
        <v>16697.71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16697.71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-11748.59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-11748.59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8033.44</v>
      </c>
      <c r="J49" s="24">
        <f>SUM(B49:I49)</f>
        <v>8033.44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>+B57+B64+B83+B84</f>
        <v>-248464.46</v>
      </c>
      <c r="C56" s="39">
        <f>+C57+C64+C83+C84</f>
        <v>-185001.4</v>
      </c>
      <c r="D56" s="39">
        <f>+D57+D64+D83+D84</f>
        <v>-198508.62</v>
      </c>
      <c r="E56" s="39">
        <f>+E57+E64+E83+E84</f>
        <v>-156806.38</v>
      </c>
      <c r="F56" s="39">
        <f>+F57+F64+F83+F84</f>
        <v>-256656.39</v>
      </c>
      <c r="G56" s="39">
        <f>+G57+G64+G83+G84</f>
        <v>-259023.81999999998</v>
      </c>
      <c r="H56" s="39">
        <f>+H57+H64+H83+H84</f>
        <v>-260391.73</v>
      </c>
      <c r="I56" s="39">
        <f>+I57+I64+I83+I84</f>
        <v>-174232.45</v>
      </c>
      <c r="J56" s="39">
        <f t="shared" si="9"/>
        <v>-1739085.25</v>
      </c>
    </row>
    <row r="57" spans="1:10" ht="18.75" customHeight="1">
      <c r="A57" s="16" t="s">
        <v>105</v>
      </c>
      <c r="B57" s="39">
        <f t="shared" ref="B57:I57" si="13">B58+B59+B60+B61+B62+B63</f>
        <v>-235045.47</v>
      </c>
      <c r="C57" s="39">
        <f t="shared" si="13"/>
        <v>-165302.13</v>
      </c>
      <c r="D57" s="39">
        <f t="shared" si="13"/>
        <v>-178994.69</v>
      </c>
      <c r="E57" s="39">
        <f t="shared" si="13"/>
        <v>-98232</v>
      </c>
      <c r="F57" s="39">
        <f t="shared" si="13"/>
        <v>-242155.03</v>
      </c>
      <c r="G57" s="39">
        <f t="shared" si="13"/>
        <v>-240896.8</v>
      </c>
      <c r="H57" s="39">
        <f t="shared" si="13"/>
        <v>-233318.08000000002</v>
      </c>
      <c r="I57" s="39">
        <f t="shared" si="13"/>
        <v>-161000</v>
      </c>
      <c r="J57" s="39">
        <f t="shared" si="9"/>
        <v>-1554944.2000000002</v>
      </c>
    </row>
    <row r="58" spans="1:10" ht="18.75" customHeight="1">
      <c r="A58" s="12" t="s">
        <v>106</v>
      </c>
      <c r="B58" s="39">
        <f>-ROUND(B9*$D$3,2)</f>
        <v>-142716</v>
      </c>
      <c r="C58" s="39">
        <f t="shared" ref="C58:I58" si="14">-ROUND(C9*$D$3,2)</f>
        <v>-190509</v>
      </c>
      <c r="D58" s="39">
        <f t="shared" si="14"/>
        <v>-166497</v>
      </c>
      <c r="E58" s="39">
        <f t="shared" si="14"/>
        <v>-117879</v>
      </c>
      <c r="F58" s="39">
        <f t="shared" si="14"/>
        <v>-121929</v>
      </c>
      <c r="G58" s="39">
        <f t="shared" si="14"/>
        <v>-152094</v>
      </c>
      <c r="H58" s="39">
        <f t="shared" si="14"/>
        <v>-174390</v>
      </c>
      <c r="I58" s="39">
        <f t="shared" si="14"/>
        <v>-169116</v>
      </c>
      <c r="J58" s="39">
        <f t="shared" si="9"/>
        <v>-1235130</v>
      </c>
    </row>
    <row r="59" spans="1:10" ht="18.75" customHeight="1">
      <c r="A59" s="12" t="s">
        <v>62</v>
      </c>
      <c r="B59" s="39">
        <v>9732</v>
      </c>
      <c r="C59" s="39">
        <v>38376</v>
      </c>
      <c r="D59" s="39">
        <v>23430</v>
      </c>
      <c r="E59" s="39">
        <v>19647</v>
      </c>
      <c r="F59" s="39">
        <v>11184</v>
      </c>
      <c r="G59" s="39">
        <v>20670</v>
      </c>
      <c r="H59" s="39">
        <v>27117</v>
      </c>
      <c r="I59" s="39">
        <v>11010</v>
      </c>
      <c r="J59" s="39">
        <f t="shared" si="9"/>
        <v>161166</v>
      </c>
    </row>
    <row r="60" spans="1:10" ht="18.75" customHeight="1">
      <c r="A60" s="12" t="s">
        <v>63</v>
      </c>
      <c r="B60" s="56">
        <v>-3537</v>
      </c>
      <c r="C60" s="56">
        <v>-1758</v>
      </c>
      <c r="D60" s="56">
        <v>-1374</v>
      </c>
      <c r="E60" s="20">
        <v>0</v>
      </c>
      <c r="F60" s="56">
        <v>-2355</v>
      </c>
      <c r="G60" s="56">
        <v>-1263</v>
      </c>
      <c r="H60" s="56">
        <v>-1143</v>
      </c>
      <c r="I60" s="56">
        <v>-240</v>
      </c>
      <c r="J60" s="39">
        <f t="shared" si="9"/>
        <v>-11670</v>
      </c>
    </row>
    <row r="61" spans="1:10" ht="18.75" customHeight="1">
      <c r="A61" s="12" t="s">
        <v>64</v>
      </c>
      <c r="B61" s="56">
        <v>-2382</v>
      </c>
      <c r="C61" s="56">
        <v>-1350</v>
      </c>
      <c r="D61" s="56">
        <v>-909</v>
      </c>
      <c r="E61" s="20">
        <v>0</v>
      </c>
      <c r="F61" s="56">
        <v>-1995</v>
      </c>
      <c r="G61" s="56">
        <v>-615</v>
      </c>
      <c r="H61" s="56">
        <v>-558</v>
      </c>
      <c r="I61" s="56">
        <v>-264</v>
      </c>
      <c r="J61" s="39">
        <f t="shared" si="9"/>
        <v>-8073</v>
      </c>
    </row>
    <row r="62" spans="1:10" ht="18.75" customHeight="1">
      <c r="A62" s="12" t="s">
        <v>65</v>
      </c>
      <c r="B62" s="56">
        <v>-96086.47</v>
      </c>
      <c r="C62" s="56">
        <v>-10005.129999999999</v>
      </c>
      <c r="D62" s="56">
        <v>-33644.69</v>
      </c>
      <c r="E62" s="20">
        <v>0</v>
      </c>
      <c r="F62" s="56">
        <v>-127060.03</v>
      </c>
      <c r="G62" s="56">
        <v>-107594.8</v>
      </c>
      <c r="H62" s="56">
        <v>-84316.08</v>
      </c>
      <c r="I62" s="56">
        <v>-2390</v>
      </c>
      <c r="J62" s="39">
        <f>SUM(B62:I62)</f>
        <v>-461097.2</v>
      </c>
    </row>
    <row r="63" spans="1:10" ht="18.75" customHeight="1">
      <c r="A63" s="12" t="s">
        <v>66</v>
      </c>
      <c r="B63" s="56">
        <v>-56</v>
      </c>
      <c r="C63" s="56">
        <v>-56</v>
      </c>
      <c r="D63" s="20">
        <v>0</v>
      </c>
      <c r="E63" s="20">
        <v>0</v>
      </c>
      <c r="F63" s="20">
        <v>0</v>
      </c>
      <c r="G63" s="20">
        <v>0</v>
      </c>
      <c r="H63" s="56">
        <v>-28</v>
      </c>
      <c r="I63" s="20">
        <v>0</v>
      </c>
      <c r="J63" s="39">
        <f t="shared" si="9"/>
        <v>-140</v>
      </c>
    </row>
    <row r="64" spans="1:10" ht="18.75" customHeight="1">
      <c r="A64" s="12" t="s">
        <v>110</v>
      </c>
      <c r="B64" s="56">
        <f>SUM(B65:B82)</f>
        <v>-13418.99</v>
      </c>
      <c r="C64" s="56">
        <f t="shared" ref="C64:I64" si="15">SUM(C65:C82)</f>
        <v>-19699.27</v>
      </c>
      <c r="D64" s="56">
        <f t="shared" si="15"/>
        <v>-19513.93</v>
      </c>
      <c r="E64" s="56">
        <f t="shared" si="15"/>
        <v>-58574.380000000005</v>
      </c>
      <c r="F64" s="56">
        <f t="shared" si="15"/>
        <v>-14501.36</v>
      </c>
      <c r="G64" s="56">
        <f t="shared" si="15"/>
        <v>-18127.02</v>
      </c>
      <c r="H64" s="56">
        <f t="shared" si="15"/>
        <v>-27073.65</v>
      </c>
      <c r="I64" s="56">
        <f t="shared" si="15"/>
        <v>-13232.45</v>
      </c>
      <c r="J64" s="39">
        <f t="shared" si="9"/>
        <v>-184141.05000000002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-3620.31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114</v>
      </c>
      <c r="B81" s="20">
        <v>0</v>
      </c>
      <c r="C81" s="20">
        <v>0</v>
      </c>
      <c r="D81" s="20">
        <v>0</v>
      </c>
      <c r="E81" s="39">
        <v>-500</v>
      </c>
      <c r="F81" s="20">
        <v>0</v>
      </c>
      <c r="G81" s="20">
        <v>0</v>
      </c>
      <c r="H81" s="20">
        <v>0</v>
      </c>
      <c r="I81" s="20">
        <v>0</v>
      </c>
      <c r="J81" s="57">
        <f t="shared" ref="J81:J82" si="16">SUM(B81:I81)</f>
        <v>-500</v>
      </c>
    </row>
    <row r="82" spans="1:10" ht="18.75" customHeight="1">
      <c r="A82" s="12" t="s">
        <v>115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39">
        <v>9.06</v>
      </c>
      <c r="J82" s="57">
        <f t="shared" si="16"/>
        <v>9.06</v>
      </c>
    </row>
    <row r="83" spans="1:10" ht="18.75" customHeight="1">
      <c r="A83" s="16" t="s">
        <v>111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112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25"/>
      <c r="B85" s="21"/>
      <c r="C85" s="21"/>
      <c r="D85" s="21"/>
      <c r="E85" s="21"/>
      <c r="F85" s="21"/>
      <c r="G85" s="21"/>
      <c r="H85" s="21"/>
      <c r="I85" s="21"/>
      <c r="J85" s="21">
        <f>SUM(B85:I85)</f>
        <v>0</v>
      </c>
    </row>
    <row r="86" spans="1:10" ht="18.75" customHeight="1">
      <c r="A86" s="2" t="s">
        <v>82</v>
      </c>
      <c r="B86" s="26">
        <f>+B43+B56</f>
        <v>1192374.3999999999</v>
      </c>
      <c r="C86" s="26">
        <f>+C43+C56</f>
        <v>1827697.33</v>
      </c>
      <c r="D86" s="26">
        <f>+D43+D56</f>
        <v>1807605.56</v>
      </c>
      <c r="E86" s="26">
        <f>+E43+E56</f>
        <v>1327640.29</v>
      </c>
      <c r="F86" s="26">
        <f>+F43+F56</f>
        <v>1038774.07</v>
      </c>
      <c r="G86" s="26">
        <f>+G43+G56</f>
        <v>1695289.63</v>
      </c>
      <c r="H86" s="26">
        <f>+H43+H56</f>
        <v>2321645.0499999998</v>
      </c>
      <c r="I86" s="26">
        <f>+I43+I56</f>
        <v>1141473.46</v>
      </c>
      <c r="J86" s="26">
        <f>+J43+J56</f>
        <v>12352499.790000001</v>
      </c>
    </row>
    <row r="87" spans="1:10" ht="18.7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8.75" customHeight="1">
      <c r="A88" s="41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8.75" customHeight="1">
      <c r="A89" s="8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8.75" customHeight="1">
      <c r="A90" s="27" t="s">
        <v>83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47">
        <f>SUM(J91:J111)</f>
        <v>12352499.830000002</v>
      </c>
    </row>
    <row r="91" spans="1:10" ht="18.75" customHeight="1">
      <c r="A91" s="28" t="s">
        <v>84</v>
      </c>
      <c r="B91" s="29">
        <v>148358.39999999999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ref="J91:J111" si="17">SUM(B91:I91)</f>
        <v>148358.39999999999</v>
      </c>
    </row>
    <row r="92" spans="1:10" ht="18.75" customHeight="1">
      <c r="A92" s="28" t="s">
        <v>85</v>
      </c>
      <c r="B92" s="29">
        <v>1044016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7"/>
        <v>1044016</v>
      </c>
    </row>
    <row r="93" spans="1:10" ht="18.75" customHeight="1">
      <c r="A93" s="28" t="s">
        <v>86</v>
      </c>
      <c r="B93" s="46">
        <v>0</v>
      </c>
      <c r="C93" s="29">
        <f>+C86</f>
        <v>1827697.33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7"/>
        <v>1827697.33</v>
      </c>
    </row>
    <row r="94" spans="1:10" ht="18.75" customHeight="1">
      <c r="A94" s="28" t="s">
        <v>87</v>
      </c>
      <c r="B94" s="46">
        <v>0</v>
      </c>
      <c r="C94" s="46">
        <v>0</v>
      </c>
      <c r="D94" s="29">
        <f>+D86</f>
        <v>1807605.56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7"/>
        <v>1807605.56</v>
      </c>
    </row>
    <row r="95" spans="1:10" ht="18.75" customHeight="1">
      <c r="A95" s="28" t="s">
        <v>88</v>
      </c>
      <c r="B95" s="46">
        <v>0</v>
      </c>
      <c r="C95" s="46">
        <v>0</v>
      </c>
      <c r="D95" s="46">
        <v>0</v>
      </c>
      <c r="E95" s="29">
        <v>425188.38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7"/>
        <v>425188.38</v>
      </c>
    </row>
    <row r="96" spans="1:10" ht="18.75" customHeight="1">
      <c r="A96" s="28" t="s">
        <v>89</v>
      </c>
      <c r="B96" s="46">
        <v>0</v>
      </c>
      <c r="C96" s="46">
        <v>0</v>
      </c>
      <c r="D96" s="46">
        <v>0</v>
      </c>
      <c r="E96" s="29">
        <v>263172.34000000003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7"/>
        <v>263172.34000000003</v>
      </c>
    </row>
    <row r="97" spans="1:10" ht="18.75" customHeight="1">
      <c r="A97" s="28" t="s">
        <v>90</v>
      </c>
      <c r="B97" s="46">
        <v>0</v>
      </c>
      <c r="C97" s="46">
        <v>0</v>
      </c>
      <c r="D97" s="46">
        <v>0</v>
      </c>
      <c r="E97" s="29">
        <v>630773.19999999995</v>
      </c>
      <c r="F97" s="46">
        <v>0</v>
      </c>
      <c r="G97" s="46">
        <v>0</v>
      </c>
      <c r="H97" s="46">
        <v>0</v>
      </c>
      <c r="I97" s="46">
        <v>0</v>
      </c>
      <c r="J97" s="47">
        <f t="shared" si="17"/>
        <v>630773.19999999995</v>
      </c>
    </row>
    <row r="98" spans="1:10" ht="18.75" customHeight="1">
      <c r="A98" s="28" t="s">
        <v>91</v>
      </c>
      <c r="B98" s="46">
        <v>0</v>
      </c>
      <c r="C98" s="46">
        <v>0</v>
      </c>
      <c r="D98" s="46">
        <v>0</v>
      </c>
      <c r="E98" s="29">
        <v>8506.39</v>
      </c>
      <c r="F98" s="46">
        <v>0</v>
      </c>
      <c r="G98" s="46">
        <v>0</v>
      </c>
      <c r="H98" s="46">
        <v>0</v>
      </c>
      <c r="I98" s="46">
        <v>0</v>
      </c>
      <c r="J98" s="47">
        <f t="shared" si="17"/>
        <v>8506.39</v>
      </c>
    </row>
    <row r="99" spans="1:10" ht="18.75" customHeight="1">
      <c r="A99" s="28" t="s">
        <v>92</v>
      </c>
      <c r="B99" s="46">
        <v>0</v>
      </c>
      <c r="C99" s="46">
        <v>0</v>
      </c>
      <c r="D99" s="46">
        <v>0</v>
      </c>
      <c r="E99" s="46">
        <v>0</v>
      </c>
      <c r="F99" s="29">
        <f>+F86</f>
        <v>1038774.07</v>
      </c>
      <c r="G99" s="46">
        <v>0</v>
      </c>
      <c r="H99" s="46">
        <v>0</v>
      </c>
      <c r="I99" s="46">
        <v>0</v>
      </c>
      <c r="J99" s="47">
        <f t="shared" si="17"/>
        <v>1038774.07</v>
      </c>
    </row>
    <row r="100" spans="1:10" ht="18.75" customHeight="1">
      <c r="A100" s="28" t="s">
        <v>93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212219.64</v>
      </c>
      <c r="H100" s="46">
        <v>0</v>
      </c>
      <c r="I100" s="46">
        <v>0</v>
      </c>
      <c r="J100" s="47">
        <f t="shared" si="17"/>
        <v>212219.64</v>
      </c>
    </row>
    <row r="101" spans="1:10" ht="18.75" customHeight="1">
      <c r="A101" s="28" t="s">
        <v>94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297169.86</v>
      </c>
      <c r="H101" s="46">
        <v>0</v>
      </c>
      <c r="I101" s="46">
        <v>0</v>
      </c>
      <c r="J101" s="47">
        <f t="shared" si="17"/>
        <v>297169.86</v>
      </c>
    </row>
    <row r="102" spans="1:10" ht="18.75" customHeight="1">
      <c r="A102" s="28" t="s">
        <v>95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29">
        <v>444685.28</v>
      </c>
      <c r="H102" s="46">
        <v>0</v>
      </c>
      <c r="I102" s="46">
        <v>0</v>
      </c>
      <c r="J102" s="47">
        <f t="shared" si="17"/>
        <v>444685.28</v>
      </c>
    </row>
    <row r="103" spans="1:10" ht="18.75" customHeight="1">
      <c r="A103" s="28" t="s">
        <v>96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29">
        <v>741214.86</v>
      </c>
      <c r="H103" s="46">
        <v>0</v>
      </c>
      <c r="I103" s="46">
        <v>0</v>
      </c>
      <c r="J103" s="47">
        <f t="shared" si="17"/>
        <v>741214.86</v>
      </c>
    </row>
    <row r="104" spans="1:10" ht="18.75" customHeight="1">
      <c r="A104" s="28" t="s">
        <v>97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685738.38</v>
      </c>
      <c r="I104" s="46">
        <v>0</v>
      </c>
      <c r="J104" s="47">
        <f t="shared" si="17"/>
        <v>685738.38</v>
      </c>
    </row>
    <row r="105" spans="1:10" ht="18.75" customHeight="1">
      <c r="A105" s="28" t="s">
        <v>98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53822.46</v>
      </c>
      <c r="I105" s="46">
        <v>0</v>
      </c>
      <c r="J105" s="47">
        <f t="shared" si="17"/>
        <v>53822.46</v>
      </c>
    </row>
    <row r="106" spans="1:10" ht="18.75" customHeight="1">
      <c r="A106" s="28" t="s">
        <v>99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376661.17</v>
      </c>
      <c r="I106" s="46">
        <v>0</v>
      </c>
      <c r="J106" s="47">
        <f t="shared" si="17"/>
        <v>376661.17</v>
      </c>
    </row>
    <row r="107" spans="1:10" ht="18.75" customHeight="1">
      <c r="A107" s="28" t="s">
        <v>100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29">
        <v>310317.11</v>
      </c>
      <c r="I107" s="46">
        <v>0</v>
      </c>
      <c r="J107" s="47">
        <f t="shared" si="17"/>
        <v>310317.11</v>
      </c>
    </row>
    <row r="108" spans="1:10" ht="18.75" customHeight="1">
      <c r="A108" s="28" t="s">
        <v>101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29">
        <v>895105.93</v>
      </c>
      <c r="I108" s="46">
        <v>0</v>
      </c>
      <c r="J108" s="47">
        <f t="shared" si="17"/>
        <v>895105.93</v>
      </c>
    </row>
    <row r="109" spans="1:10" ht="18.75" customHeight="1">
      <c r="A109" s="28" t="s">
        <v>102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29">
        <v>77871.89</v>
      </c>
      <c r="J109" s="47">
        <f t="shared" si="17"/>
        <v>77871.89</v>
      </c>
    </row>
    <row r="110" spans="1:10" ht="18.75" customHeight="1">
      <c r="A110" s="28" t="s">
        <v>103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29">
        <v>390344.82</v>
      </c>
      <c r="J110" s="47">
        <f t="shared" si="17"/>
        <v>390344.82</v>
      </c>
    </row>
    <row r="111" spans="1:10" ht="18.75" customHeight="1">
      <c r="A111" s="30" t="s">
        <v>104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9">
        <v>673256.76</v>
      </c>
      <c r="J111" s="50">
        <f t="shared" si="17"/>
        <v>673256.76</v>
      </c>
    </row>
    <row r="112" spans="1:10" ht="18.7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3"/>
    </row>
    <row r="113" spans="1:1" ht="18.75" customHeight="1">
      <c r="A113" s="44"/>
    </row>
    <row r="114" spans="1:1" ht="18.75" customHeight="1">
      <c r="A114" s="45"/>
    </row>
    <row r="115" spans="1:1" ht="18.75" customHeight="1">
      <c r="A115" s="44"/>
    </row>
    <row r="116" spans="1:1" ht="18.75" customHeight="1">
      <c r="A116" s="43"/>
    </row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2013-08-13T19:25:10Z</dcterms:modified>
</cp:coreProperties>
</file>