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CONCESSÃO'!$A$1:$J$109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I45" i="8"/>
  <c r="H45"/>
  <c r="G45"/>
  <c r="J80"/>
  <c r="B9"/>
  <c r="C9"/>
  <c r="D9"/>
  <c r="E9"/>
  <c r="F9"/>
  <c r="G9"/>
  <c r="H9"/>
  <c r="I9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 s="1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60"/>
  <c r="J61"/>
  <c r="J62"/>
  <c r="J63"/>
  <c r="B64"/>
  <c r="C64"/>
  <c r="D64"/>
  <c r="E64"/>
  <c r="F64"/>
  <c r="G64"/>
  <c r="H64"/>
  <c r="I64"/>
  <c r="J65"/>
  <c r="J66"/>
  <c r="J67"/>
  <c r="J68"/>
  <c r="J69"/>
  <c r="J71"/>
  <c r="J77"/>
  <c r="J83"/>
  <c r="J89"/>
  <c r="J90"/>
  <c r="J93"/>
  <c r="J94"/>
  <c r="J95"/>
  <c r="J96"/>
  <c r="J98"/>
  <c r="J99"/>
  <c r="J100"/>
  <c r="J101"/>
  <c r="J102"/>
  <c r="J103"/>
  <c r="J104"/>
  <c r="J105"/>
  <c r="J106"/>
  <c r="J107"/>
  <c r="J108"/>
  <c r="J109"/>
  <c r="I8" l="1"/>
  <c r="I7" s="1"/>
  <c r="I44" s="1"/>
  <c r="I43" s="1"/>
  <c r="I84" s="1"/>
  <c r="G8"/>
  <c r="G7" s="1"/>
  <c r="G44" s="1"/>
  <c r="G43" s="1"/>
  <c r="G84" s="1"/>
  <c r="E8"/>
  <c r="E7" s="1"/>
  <c r="C8"/>
  <c r="C7" s="1"/>
  <c r="H8"/>
  <c r="H7" s="1"/>
  <c r="H44" s="1"/>
  <c r="H43" s="1"/>
  <c r="H84" s="1"/>
  <c r="F8"/>
  <c r="F7" s="1"/>
  <c r="F45" s="1"/>
  <c r="F44" s="1"/>
  <c r="F43" s="1"/>
  <c r="D8"/>
  <c r="D7" s="1"/>
  <c r="D45" s="1"/>
  <c r="D44" s="1"/>
  <c r="D43" s="1"/>
  <c r="B8"/>
  <c r="H56"/>
  <c r="D56"/>
  <c r="C56"/>
  <c r="I56"/>
  <c r="G56"/>
  <c r="F56"/>
  <c r="J64"/>
  <c r="E56"/>
  <c r="J8"/>
  <c r="J7" s="1"/>
  <c r="B7"/>
  <c r="B45" s="1"/>
  <c r="F84"/>
  <c r="F97" s="1"/>
  <c r="J97" s="1"/>
  <c r="D84"/>
  <c r="D92" s="1"/>
  <c r="J92" s="1"/>
  <c r="J57"/>
  <c r="B56"/>
  <c r="J56" s="1"/>
  <c r="E48"/>
  <c r="J48" s="1"/>
  <c r="E45"/>
  <c r="E44" s="1"/>
  <c r="E43" s="1"/>
  <c r="E84" s="1"/>
  <c r="C45"/>
  <c r="C46"/>
  <c r="J46" s="1"/>
  <c r="J9"/>
  <c r="C44" l="1"/>
  <c r="C43" s="1"/>
  <c r="C84" s="1"/>
  <c r="C91" s="1"/>
  <c r="J91" s="1"/>
  <c r="J88" s="1"/>
  <c r="J45"/>
  <c r="J44" s="1"/>
  <c r="J43" s="1"/>
  <c r="J84" s="1"/>
  <c r="B44"/>
  <c r="B43" s="1"/>
  <c r="B84" s="1"/>
</calcChain>
</file>

<file path=xl/sharedStrings.xml><?xml version="1.0" encoding="utf-8"?>
<sst xmlns="http://schemas.openxmlformats.org/spreadsheetml/2006/main" count="114" uniqueCount="114">
  <si>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</si>
  <si>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</si>
  <si>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</si>
  <si>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</si>
  <si>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</si>
  <si>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</si>
  <si>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</si>
  <si>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</si>
  <si>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</si>
  <si>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</si>
  <si>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</si>
  <si>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</si>
  <si>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</si>
  <si>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</si>
  <si>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</si>
  <si>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</si>
  <si>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</si>
  <si>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</si>
  <si>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</si>
  <si>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</si>
  <si>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</si>
  <si>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</si>
  <si>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</si>
  <si>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</si>
  <si>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</si>
  <si>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</si>
  <si>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</si>
  <si>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</si>
  <si>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</si>
  <si>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</si>
  <si>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</si>
  <si>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</si>
  <si>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</si>
  <si>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</si>
  <si>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</si>
  <si>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</si>
  <si>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</si>
  <si>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</si>
  <si>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</si>
  <si>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</si>
  <si>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</si>
  <si>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</si>
  <si>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</si>
  <si>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</si>
  <si>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</si>
  <si>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</si>
  <si>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</si>
  <si>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</si>
  <si>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</si>
  <si>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</si>
  <si>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</si>
  <si>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</si>
  <si>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</si>
  <si>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</si>
  <si>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</si>
  <si>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</si>
  <si>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</si>
  <si>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</si>
  <si>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</si>
  <si>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</si>
  <si>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</si>
  <si>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</si>
  <si>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</si>
  <si>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</si>
  <si>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</si>
  <si>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</si>
  <si>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</si>
  <si>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</si>
  <si>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</si>
  <si>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</si>
  <si>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</si>
  <si>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</si>
  <si>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</si>
  <si>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</si>
  <si>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</si>
  <si>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</si>
  <si>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</si>
  <si>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</si>
  <si>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</si>
  <si>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</si>
  <si>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</si>
  <si>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</si>
  <si>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7. Remuneração Líquida a Pagar (5 + 6)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</si>
  <si>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</si>
  <si>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</si>
  <si>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</si>
  <si>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</si>
  <si>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</si>
  <si>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Ambiental Transportes Urbanos S/A</t>
  </si>
  <si>
    <t>8.6. Empresa Transp. Col. Novo Horizonte S.A - Garagem Tiradentes</t>
  </si>
  <si>
    <t>8.7. Empresa Transp. Col. Novo Horizonte S.A - Garagem Pêssego</t>
  </si>
  <si>
    <t>8.8. Expresso Cidade Tiradentes Transp. Coletivos Ltda.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</si>
  <si>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</si>
  <si>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</si>
  <si>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</si>
  <si>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</si>
  <si>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</si>
  <si>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</si>
  <si>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</si>
  <si>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</si>
  <si>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</si>
  <si>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</si>
  <si>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8.19. OAK Tree Transp. Urbanos Ltda.</t>
  </si>
  <si>
    <t>8.20. Viação Gato Preto Ltda.</t>
  </si>
  <si>
    <t>8.21. Transpass Transp. de Pass. Ltda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</si>
  <si>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</si>
  <si>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</si>
  <si>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</si>
  <si>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</si>
  <si>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</si>
  <si>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</si>
  <si>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>6.3. Revisão de Remuneração pelo Transporte Coletivo</t>
  </si>
  <si>
    <t>6.4. Revisão de Remuneração pelo Serviço Atende</t>
  </si>
  <si>
    <t>OPERAÇÃO 02/08/13 - VENCIMENTO 09/08/13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</si>
</sst>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_);_([$R$ -416]* \(#,##0.000000\);_([$R$ -416]* &quot;-&quot;??_);_(@_)"/>
    <numFmt numFmtId="168" formatCode="_([$R$ -416]* #,##0.00_);_([$R$ -416]* \(#,##0.00\);_([$R$ -416]* &quot;-&quot;??_);_(@_)"/>
    <numFmt numFmtId="169" formatCode="_([$R$ -416]* #,##0.0000000_);_([$R$ -416]* \(#,##0.0000000\);_([$R$ -416]* &quot;-&quot;??_);_(@_)"/>
  </numFmts>
  <fonts count="8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indent="2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8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43" fontId="3" fillId="0" borderId="0" xfId="2" applyNumberFormat="1" applyFont="1" applyBorder="1" applyAlignment="1">
      <alignment vertical="center"/>
    </xf>
    <xf numFmtId="43" fontId="3" fillId="0" borderId="0" xfId="2" applyNumberFormat="1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9" fontId="4" fillId="0" borderId="1" xfId="2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60" t="s">
        <v>109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1">
      <c r="A2" s="61" t="s">
        <v>113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5.75">
      <c r="A3" s="4"/>
      <c r="B3" s="5"/>
      <c r="C3" s="4" t="s">
        <v>16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2" t="s">
        <v>17</v>
      </c>
      <c r="B4" s="63" t="s">
        <v>32</v>
      </c>
      <c r="C4" s="64"/>
      <c r="D4" s="64"/>
      <c r="E4" s="64"/>
      <c r="F4" s="64"/>
      <c r="G4" s="64"/>
      <c r="H4" s="64"/>
      <c r="I4" s="65"/>
      <c r="J4" s="66" t="s">
        <v>18</v>
      </c>
    </row>
    <row r="5" spans="1:10" ht="38.25">
      <c r="A5" s="62"/>
      <c r="B5" s="31" t="s">
        <v>8</v>
      </c>
      <c r="C5" s="31" t="s">
        <v>9</v>
      </c>
      <c r="D5" s="31" t="s">
        <v>10</v>
      </c>
      <c r="E5" s="31" t="s">
        <v>11</v>
      </c>
      <c r="F5" s="31" t="s">
        <v>12</v>
      </c>
      <c r="G5" s="31" t="s">
        <v>13</v>
      </c>
      <c r="H5" s="31" t="s">
        <v>14</v>
      </c>
      <c r="I5" s="31" t="s">
        <v>15</v>
      </c>
      <c r="J5" s="62"/>
    </row>
    <row r="6" spans="1:10" ht="18.75" customHeight="1">
      <c r="A6" s="6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2"/>
    </row>
    <row r="7" spans="1:10" ht="17.25" customHeight="1">
      <c r="A7" s="8" t="s">
        <v>33</v>
      </c>
      <c r="B7" s="9">
        <f t="shared" ref="B7:J7" si="0">+B8+B16+B20+B23</f>
        <v>573378</v>
      </c>
      <c r="C7" s="9">
        <f t="shared" si="0"/>
        <v>699654</v>
      </c>
      <c r="D7" s="9">
        <f t="shared" si="0"/>
        <v>660328</v>
      </c>
      <c r="E7" s="9">
        <f t="shared" si="0"/>
        <v>496344</v>
      </c>
      <c r="F7" s="9">
        <f t="shared" si="0"/>
        <v>499659</v>
      </c>
      <c r="G7" s="9">
        <f t="shared" si="0"/>
        <v>742653</v>
      </c>
      <c r="H7" s="9">
        <f t="shared" si="0"/>
        <v>1146305</v>
      </c>
      <c r="I7" s="9">
        <f t="shared" si="0"/>
        <v>522556</v>
      </c>
      <c r="J7" s="9">
        <f t="shared" si="0"/>
        <v>5340877</v>
      </c>
    </row>
    <row r="8" spans="1:10" ht="17.25" customHeight="1">
      <c r="A8" s="10" t="s">
        <v>34</v>
      </c>
      <c r="B8" s="11">
        <f>B9+B12</f>
        <v>338477</v>
      </c>
      <c r="C8" s="11">
        <f t="shared" ref="C8:I8" si="1">C9+C12</f>
        <v>422776</v>
      </c>
      <c r="D8" s="11">
        <f t="shared" si="1"/>
        <v>387103</v>
      </c>
      <c r="E8" s="11">
        <f t="shared" si="1"/>
        <v>278315</v>
      </c>
      <c r="F8" s="11">
        <f t="shared" si="1"/>
        <v>293908</v>
      </c>
      <c r="G8" s="11">
        <f t="shared" si="1"/>
        <v>411093</v>
      </c>
      <c r="H8" s="11">
        <f t="shared" si="1"/>
        <v>611770</v>
      </c>
      <c r="I8" s="11">
        <f t="shared" si="1"/>
        <v>318125</v>
      </c>
      <c r="J8" s="11">
        <f t="shared" ref="J8:J23" si="2">SUM(B8:I8)</f>
        <v>3061567</v>
      </c>
    </row>
    <row r="9" spans="1:10" ht="17.25" customHeight="1">
      <c r="A9" s="15" t="s">
        <v>19</v>
      </c>
      <c r="B9" s="13">
        <f>+B10+B11</f>
        <v>47431</v>
      </c>
      <c r="C9" s="13">
        <f t="shared" ref="C9:I9" si="3">+C10+C11</f>
        <v>62446</v>
      </c>
      <c r="D9" s="13">
        <f t="shared" si="3"/>
        <v>55523</v>
      </c>
      <c r="E9" s="13">
        <f t="shared" si="3"/>
        <v>39058</v>
      </c>
      <c r="F9" s="13">
        <f t="shared" si="3"/>
        <v>40738</v>
      </c>
      <c r="G9" s="13">
        <f t="shared" si="3"/>
        <v>51123</v>
      </c>
      <c r="H9" s="13">
        <f t="shared" si="3"/>
        <v>58096</v>
      </c>
      <c r="I9" s="13">
        <f t="shared" si="3"/>
        <v>53943</v>
      </c>
      <c r="J9" s="11">
        <f t="shared" si="2"/>
        <v>408358</v>
      </c>
    </row>
    <row r="10" spans="1:10" ht="17.25" customHeight="1">
      <c r="A10" s="32" t="s">
        <v>20</v>
      </c>
      <c r="B10" s="13">
        <v>47431</v>
      </c>
      <c r="C10" s="13">
        <v>62446</v>
      </c>
      <c r="D10" s="13">
        <v>55523</v>
      </c>
      <c r="E10" s="13">
        <v>39058</v>
      </c>
      <c r="F10" s="13">
        <v>40738</v>
      </c>
      <c r="G10" s="13">
        <v>51123</v>
      </c>
      <c r="H10" s="13">
        <v>58096</v>
      </c>
      <c r="I10" s="13">
        <v>53943</v>
      </c>
      <c r="J10" s="11">
        <f>SUM(B10:I10)</f>
        <v>408358</v>
      </c>
    </row>
    <row r="11" spans="1:10" ht="17.25" customHeight="1">
      <c r="A11" s="32" t="s">
        <v>21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35</v>
      </c>
      <c r="B12" s="17">
        <f t="shared" ref="B12:I12" si="4">SUM(B13:B15)</f>
        <v>291046</v>
      </c>
      <c r="C12" s="17">
        <f t="shared" si="4"/>
        <v>360330</v>
      </c>
      <c r="D12" s="17">
        <f t="shared" si="4"/>
        <v>331580</v>
      </c>
      <c r="E12" s="17">
        <f t="shared" si="4"/>
        <v>239257</v>
      </c>
      <c r="F12" s="17">
        <f t="shared" si="4"/>
        <v>253170</v>
      </c>
      <c r="G12" s="17">
        <f t="shared" si="4"/>
        <v>359970</v>
      </c>
      <c r="H12" s="17">
        <f t="shared" si="4"/>
        <v>553674</v>
      </c>
      <c r="I12" s="17">
        <f t="shared" si="4"/>
        <v>264182</v>
      </c>
      <c r="J12" s="11">
        <f t="shared" si="2"/>
        <v>2653209</v>
      </c>
    </row>
    <row r="13" spans="1:10" ht="17.25" customHeight="1">
      <c r="A13" s="14" t="s">
        <v>22</v>
      </c>
      <c r="B13" s="13">
        <v>127600</v>
      </c>
      <c r="C13" s="13">
        <v>172060</v>
      </c>
      <c r="D13" s="13">
        <v>162148</v>
      </c>
      <c r="E13" s="13">
        <v>120077</v>
      </c>
      <c r="F13" s="13">
        <v>120458</v>
      </c>
      <c r="G13" s="13">
        <v>171969</v>
      </c>
      <c r="H13" s="13">
        <v>257336</v>
      </c>
      <c r="I13" s="13">
        <v>118090</v>
      </c>
      <c r="J13" s="11">
        <f t="shared" si="2"/>
        <v>1249738</v>
      </c>
    </row>
    <row r="14" spans="1:10" ht="17.25" customHeight="1">
      <c r="A14" s="14" t="s">
        <v>23</v>
      </c>
      <c r="B14" s="13">
        <v>134045</v>
      </c>
      <c r="C14" s="13">
        <v>148649</v>
      </c>
      <c r="D14" s="13">
        <v>135543</v>
      </c>
      <c r="E14" s="13">
        <v>94374</v>
      </c>
      <c r="F14" s="13">
        <v>107957</v>
      </c>
      <c r="G14" s="13">
        <v>153666</v>
      </c>
      <c r="H14" s="13">
        <v>251999</v>
      </c>
      <c r="I14" s="13">
        <v>119546</v>
      </c>
      <c r="J14" s="11">
        <f t="shared" si="2"/>
        <v>1145779</v>
      </c>
    </row>
    <row r="15" spans="1:10" ht="17.25" customHeight="1">
      <c r="A15" s="14" t="s">
        <v>24</v>
      </c>
      <c r="B15" s="13">
        <v>29401</v>
      </c>
      <c r="C15" s="13">
        <v>39621</v>
      </c>
      <c r="D15" s="13">
        <v>33889</v>
      </c>
      <c r="E15" s="13">
        <v>24806</v>
      </c>
      <c r="F15" s="13">
        <v>24755</v>
      </c>
      <c r="G15" s="13">
        <v>34335</v>
      </c>
      <c r="H15" s="13">
        <v>44339</v>
      </c>
      <c r="I15" s="13">
        <v>26546</v>
      </c>
      <c r="J15" s="11">
        <f t="shared" si="2"/>
        <v>257692</v>
      </c>
    </row>
    <row r="16" spans="1:10" ht="17.25" customHeight="1">
      <c r="A16" s="16" t="s">
        <v>25</v>
      </c>
      <c r="B16" s="11">
        <f>+B17+B18+B19</f>
        <v>194887</v>
      </c>
      <c r="C16" s="11">
        <f t="shared" ref="C16:I16" si="5">+C17+C18+C19</f>
        <v>216372</v>
      </c>
      <c r="D16" s="11">
        <f t="shared" si="5"/>
        <v>203300</v>
      </c>
      <c r="E16" s="11">
        <f t="shared" si="5"/>
        <v>162123</v>
      </c>
      <c r="F16" s="11">
        <f t="shared" si="5"/>
        <v>162016</v>
      </c>
      <c r="G16" s="11">
        <f t="shared" si="5"/>
        <v>274409</v>
      </c>
      <c r="H16" s="11">
        <f t="shared" si="5"/>
        <v>474511</v>
      </c>
      <c r="I16" s="11">
        <f t="shared" si="5"/>
        <v>167099</v>
      </c>
      <c r="J16" s="11">
        <f t="shared" si="2"/>
        <v>1854717</v>
      </c>
    </row>
    <row r="17" spans="1:10" ht="17.25" customHeight="1">
      <c r="A17" s="12" t="s">
        <v>26</v>
      </c>
      <c r="B17" s="13">
        <v>97146</v>
      </c>
      <c r="C17" s="13">
        <v>120213</v>
      </c>
      <c r="D17" s="13">
        <v>114337</v>
      </c>
      <c r="E17" s="13">
        <v>91244</v>
      </c>
      <c r="F17" s="13">
        <v>88661</v>
      </c>
      <c r="G17" s="13">
        <v>148791</v>
      </c>
      <c r="H17" s="13">
        <v>244319</v>
      </c>
      <c r="I17" s="13">
        <v>90109</v>
      </c>
      <c r="J17" s="11">
        <f t="shared" si="2"/>
        <v>994820</v>
      </c>
    </row>
    <row r="18" spans="1:10" ht="17.25" customHeight="1">
      <c r="A18" s="12" t="s">
        <v>27</v>
      </c>
      <c r="B18" s="13">
        <v>80184</v>
      </c>
      <c r="C18" s="13">
        <v>75458</v>
      </c>
      <c r="D18" s="13">
        <v>70973</v>
      </c>
      <c r="E18" s="13">
        <v>56200</v>
      </c>
      <c r="F18" s="13">
        <v>60469</v>
      </c>
      <c r="G18" s="13">
        <v>103365</v>
      </c>
      <c r="H18" s="13">
        <v>196324</v>
      </c>
      <c r="I18" s="13">
        <v>63360</v>
      </c>
      <c r="J18" s="11">
        <f t="shared" si="2"/>
        <v>706333</v>
      </c>
    </row>
    <row r="19" spans="1:10" ht="17.25" customHeight="1">
      <c r="A19" s="12" t="s">
        <v>28</v>
      </c>
      <c r="B19" s="13">
        <v>17557</v>
      </c>
      <c r="C19" s="13">
        <v>20701</v>
      </c>
      <c r="D19" s="13">
        <v>17990</v>
      </c>
      <c r="E19" s="13">
        <v>14679</v>
      </c>
      <c r="F19" s="13">
        <v>12886</v>
      </c>
      <c r="G19" s="13">
        <v>22253</v>
      </c>
      <c r="H19" s="13">
        <v>33868</v>
      </c>
      <c r="I19" s="13">
        <v>13630</v>
      </c>
      <c r="J19" s="11">
        <f t="shared" si="2"/>
        <v>153564</v>
      </c>
    </row>
    <row r="20" spans="1:10" ht="17.25" customHeight="1">
      <c r="A20" s="16" t="s">
        <v>29</v>
      </c>
      <c r="B20" s="13">
        <v>40014</v>
      </c>
      <c r="C20" s="13">
        <v>60506</v>
      </c>
      <c r="D20" s="13">
        <v>69925</v>
      </c>
      <c r="E20" s="13">
        <v>55906</v>
      </c>
      <c r="F20" s="13">
        <v>43735</v>
      </c>
      <c r="G20" s="13">
        <v>57151</v>
      </c>
      <c r="H20" s="13">
        <v>60024</v>
      </c>
      <c r="I20" s="13">
        <v>30654</v>
      </c>
      <c r="J20" s="11">
        <f t="shared" si="2"/>
        <v>417915</v>
      </c>
    </row>
    <row r="21" spans="1:10" ht="17.25" customHeight="1">
      <c r="A21" s="12" t="s">
        <v>30</v>
      </c>
      <c r="B21" s="13">
        <f>ROUND(B$20*0.57,0)</f>
        <v>22808</v>
      </c>
      <c r="C21" s="13">
        <f>ROUND(C$20*0.57,0)</f>
        <v>34488</v>
      </c>
      <c r="D21" s="13">
        <f t="shared" ref="D21:I21" si="6">ROUND(D$20*0.57,0)</f>
        <v>39857</v>
      </c>
      <c r="E21" s="13">
        <f t="shared" si="6"/>
        <v>31866</v>
      </c>
      <c r="F21" s="13">
        <f t="shared" si="6"/>
        <v>24929</v>
      </c>
      <c r="G21" s="13">
        <f t="shared" si="6"/>
        <v>32576</v>
      </c>
      <c r="H21" s="13">
        <f t="shared" si="6"/>
        <v>34214</v>
      </c>
      <c r="I21" s="13">
        <f t="shared" si="6"/>
        <v>17473</v>
      </c>
      <c r="J21" s="11">
        <f t="shared" si="2"/>
        <v>238211</v>
      </c>
    </row>
    <row r="22" spans="1:10" ht="17.25" customHeight="1">
      <c r="A22" s="12" t="s">
        <v>31</v>
      </c>
      <c r="B22" s="13">
        <f>ROUND(B$20*0.43,0)</f>
        <v>17206</v>
      </c>
      <c r="C22" s="13">
        <f t="shared" ref="C22:I22" si="7">ROUND(C$20*0.43,0)</f>
        <v>26018</v>
      </c>
      <c r="D22" s="13">
        <f t="shared" si="7"/>
        <v>30068</v>
      </c>
      <c r="E22" s="13">
        <f t="shared" si="7"/>
        <v>24040</v>
      </c>
      <c r="F22" s="13">
        <f t="shared" si="7"/>
        <v>18806</v>
      </c>
      <c r="G22" s="13">
        <f t="shared" si="7"/>
        <v>24575</v>
      </c>
      <c r="H22" s="13">
        <f t="shared" si="7"/>
        <v>25810</v>
      </c>
      <c r="I22" s="13">
        <f t="shared" si="7"/>
        <v>13181</v>
      </c>
      <c r="J22" s="11">
        <f t="shared" si="2"/>
        <v>179704</v>
      </c>
    </row>
    <row r="23" spans="1:10" ht="34.5" customHeight="1">
      <c r="A23" s="33" t="s">
        <v>36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11">
        <v>6678</v>
      </c>
      <c r="J23" s="11">
        <f t="shared" si="2"/>
        <v>6678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37</v>
      </c>
      <c r="B25" s="35">
        <f>SUM(B26:B29)</f>
        <v>2.2709000000000001</v>
      </c>
      <c r="C25" s="35">
        <f t="shared" ref="C25:I25" si="8">SUM(C26:C29)</f>
        <v>2.5901443</v>
      </c>
      <c r="D25" s="35">
        <f t="shared" si="8"/>
        <v>2.7275</v>
      </c>
      <c r="E25" s="35">
        <f t="shared" si="8"/>
        <v>2.6811199999999999</v>
      </c>
      <c r="F25" s="35">
        <f t="shared" si="8"/>
        <v>2.3376999999999999</v>
      </c>
      <c r="G25" s="35">
        <f t="shared" si="8"/>
        <v>2.4076</v>
      </c>
      <c r="H25" s="35">
        <f t="shared" si="8"/>
        <v>2.0710999999999999</v>
      </c>
      <c r="I25" s="35">
        <f t="shared" si="8"/>
        <v>2.2637999999999998</v>
      </c>
      <c r="J25" s="21"/>
    </row>
    <row r="26" spans="1:10" ht="17.25" customHeight="1">
      <c r="A26" s="16" t="s">
        <v>38</v>
      </c>
      <c r="B26" s="35">
        <v>2.2709000000000001</v>
      </c>
      <c r="C26" s="35">
        <v>2.5844</v>
      </c>
      <c r="D26" s="35">
        <v>2.7275</v>
      </c>
      <c r="E26" s="35">
        <v>2.6789999999999998</v>
      </c>
      <c r="F26" s="35">
        <v>2.3376999999999999</v>
      </c>
      <c r="G26" s="35">
        <v>2.4076</v>
      </c>
      <c r="H26" s="35">
        <v>2.0710999999999999</v>
      </c>
      <c r="I26" s="35">
        <v>2.2637999999999998</v>
      </c>
      <c r="J26" s="21"/>
    </row>
    <row r="27" spans="1:10" ht="17.25" customHeight="1">
      <c r="A27" s="33" t="s">
        <v>39</v>
      </c>
      <c r="B27" s="34">
        <v>0</v>
      </c>
      <c r="C27" s="55">
        <v>5.7442999999999999E-3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20"/>
    </row>
    <row r="28" spans="1:10" ht="17.25" customHeight="1">
      <c r="A28" s="33" t="s">
        <v>40</v>
      </c>
      <c r="B28" s="34">
        <v>0</v>
      </c>
      <c r="C28" s="34">
        <v>0</v>
      </c>
      <c r="D28" s="34">
        <v>0</v>
      </c>
      <c r="E28" s="36">
        <v>2.367E-2</v>
      </c>
      <c r="F28" s="34">
        <v>0</v>
      </c>
      <c r="G28" s="34">
        <v>0</v>
      </c>
      <c r="H28" s="34">
        <v>0</v>
      </c>
      <c r="I28" s="34">
        <v>0</v>
      </c>
      <c r="J28" s="20"/>
    </row>
    <row r="29" spans="1:10" ht="17.25" customHeight="1">
      <c r="A29" s="33" t="s">
        <v>41</v>
      </c>
      <c r="B29" s="34">
        <v>0</v>
      </c>
      <c r="C29" s="34">
        <v>0</v>
      </c>
      <c r="D29" s="34">
        <v>0</v>
      </c>
      <c r="E29" s="36">
        <v>-2.155E-2</v>
      </c>
      <c r="F29" s="34">
        <v>0</v>
      </c>
      <c r="G29" s="34">
        <v>0</v>
      </c>
      <c r="H29" s="34">
        <v>0</v>
      </c>
      <c r="I29" s="34">
        <v>0</v>
      </c>
      <c r="J29" s="20"/>
    </row>
    <row r="30" spans="1:10" ht="13.5" customHeight="1">
      <c r="A30" s="37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107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11023.92</v>
      </c>
      <c r="J31" s="24">
        <f t="shared" ref="J31:J83" si="9">SUM(B31:I31)</f>
        <v>11023.92</v>
      </c>
    </row>
    <row r="32" spans="1:10" ht="17.25" customHeight="1">
      <c r="A32" s="16" t="s">
        <v>42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50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51</v>
      </c>
      <c r="B43" s="23">
        <f>+B44+B52</f>
        <v>1317095.25</v>
      </c>
      <c r="C43" s="23">
        <f t="shared" ref="C43:J43" si="10">+C44+C52</f>
        <v>1832771.76</v>
      </c>
      <c r="D43" s="23">
        <f t="shared" si="10"/>
        <v>1821429.7000000002</v>
      </c>
      <c r="E43" s="23">
        <f t="shared" si="10"/>
        <v>1349723.53</v>
      </c>
      <c r="F43" s="23">
        <f t="shared" si="10"/>
        <v>1187325.8600000001</v>
      </c>
      <c r="G43" s="23">
        <f t="shared" si="10"/>
        <v>1806022.1400000001</v>
      </c>
      <c r="H43" s="23">
        <f t="shared" si="10"/>
        <v>2399467.25</v>
      </c>
      <c r="I43" s="23">
        <f t="shared" si="10"/>
        <v>1209160.1599999999</v>
      </c>
      <c r="J43" s="23">
        <f t="shared" si="10"/>
        <v>12922995.649999999</v>
      </c>
    </row>
    <row r="44" spans="1:10" ht="17.25" customHeight="1">
      <c r="A44" s="16" t="s">
        <v>52</v>
      </c>
      <c r="B44" s="24">
        <f>SUM(B45:B51)</f>
        <v>1302084.1000000001</v>
      </c>
      <c r="C44" s="24">
        <f t="shared" ref="C44:J44" si="11">SUM(C45:C51)</f>
        <v>1812204.82</v>
      </c>
      <c r="D44" s="24">
        <f t="shared" si="11"/>
        <v>1801044.62</v>
      </c>
      <c r="E44" s="24">
        <f t="shared" si="11"/>
        <v>1330757.8400000001</v>
      </c>
      <c r="F44" s="24">
        <f t="shared" si="11"/>
        <v>1168052.8400000001</v>
      </c>
      <c r="G44" s="24">
        <f t="shared" si="11"/>
        <v>1788011.36</v>
      </c>
      <c r="H44" s="24">
        <f t="shared" si="11"/>
        <v>2374112.29</v>
      </c>
      <c r="I44" s="24">
        <f t="shared" si="11"/>
        <v>1193986.19</v>
      </c>
      <c r="J44" s="24">
        <f t="shared" si="11"/>
        <v>12770254.059999999</v>
      </c>
    </row>
    <row r="45" spans="1:10" ht="17.25" customHeight="1">
      <c r="A45" s="38" t="s">
        <v>53</v>
      </c>
      <c r="B45" s="24">
        <f>ROUND(B26*B7,2)</f>
        <v>1302084.1000000001</v>
      </c>
      <c r="C45" s="24">
        <f>ROUND(C26*C7,2)</f>
        <v>1808185.8</v>
      </c>
      <c r="D45" s="24">
        <f>ROUND(D26*D7,2)</f>
        <v>1801044.62</v>
      </c>
      <c r="E45" s="24">
        <f>ROUND(E26*E7,2)</f>
        <v>1329705.58</v>
      </c>
      <c r="F45" s="24">
        <f>ROUND(F26*F7,2)</f>
        <v>1168052.8400000001</v>
      </c>
      <c r="G45" s="24">
        <f>ROUND(G26*G7,2)</f>
        <v>1788011.36</v>
      </c>
      <c r="H45" s="24">
        <f>ROUND(H26*H7,2)</f>
        <v>2374112.29</v>
      </c>
      <c r="I45" s="24">
        <f>ROUND(I26*I7,2)</f>
        <v>1182962.27</v>
      </c>
      <c r="J45" s="24">
        <f t="shared" si="9"/>
        <v>12754158.859999999</v>
      </c>
    </row>
    <row r="46" spans="1:10" ht="17.25" customHeight="1">
      <c r="A46" s="38" t="s">
        <v>54</v>
      </c>
      <c r="B46" s="20">
        <v>0</v>
      </c>
      <c r="C46" s="24">
        <f>ROUND(C27*C7,2)</f>
        <v>4019.02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4019.02</v>
      </c>
    </row>
    <row r="47" spans="1:10" ht="17.25" customHeight="1">
      <c r="A47" s="38" t="s">
        <v>55</v>
      </c>
      <c r="B47" s="20">
        <v>0</v>
      </c>
      <c r="C47" s="20">
        <v>0</v>
      </c>
      <c r="D47" s="20">
        <v>0</v>
      </c>
      <c r="E47" s="39">
        <v>11748.47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11748.47</v>
      </c>
    </row>
    <row r="48" spans="1:10" ht="17.25" customHeight="1">
      <c r="A48" s="38" t="s">
        <v>56</v>
      </c>
      <c r="B48" s="20">
        <v>0</v>
      </c>
      <c r="C48" s="20">
        <v>0</v>
      </c>
      <c r="D48" s="20">
        <v>0</v>
      </c>
      <c r="E48" s="39">
        <f>ROUND(E7*E29,2)</f>
        <v>-10696.21</v>
      </c>
      <c r="F48" s="20">
        <v>0</v>
      </c>
      <c r="G48" s="20">
        <v>0</v>
      </c>
      <c r="H48" s="20">
        <v>0</v>
      </c>
      <c r="I48" s="20">
        <v>0</v>
      </c>
      <c r="J48" s="39">
        <f>SUM(B48:I48)</f>
        <v>-10696.21</v>
      </c>
    </row>
    <row r="49" spans="1:10" ht="17.25" customHeight="1">
      <c r="A49" s="12" t="s">
        <v>57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11023.92</v>
      </c>
      <c r="J49" s="24">
        <f>SUM(B49:I49)</f>
        <v>11023.92</v>
      </c>
    </row>
    <row r="50" spans="1:10" ht="17.25" customHeight="1">
      <c r="A50" s="12" t="s">
        <v>58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60</v>
      </c>
      <c r="B52" s="40">
        <v>15011.15</v>
      </c>
      <c r="C52" s="40">
        <v>20566.939999999999</v>
      </c>
      <c r="D52" s="40">
        <v>20385.080000000002</v>
      </c>
      <c r="E52" s="40">
        <v>18965.689999999999</v>
      </c>
      <c r="F52" s="40">
        <v>19273.02</v>
      </c>
      <c r="G52" s="40">
        <v>18010.78</v>
      </c>
      <c r="H52" s="40">
        <v>25354.959999999999</v>
      </c>
      <c r="I52" s="40">
        <v>15173.97</v>
      </c>
      <c r="J52" s="40">
        <f>SUM(B52:I52)</f>
        <v>152741.59</v>
      </c>
    </row>
    <row r="53" spans="1:10" ht="17.25" customHeight="1">
      <c r="A53" s="16"/>
      <c r="B53" s="40"/>
      <c r="C53" s="40"/>
      <c r="D53" s="40"/>
      <c r="E53" s="40"/>
      <c r="F53" s="40"/>
      <c r="G53" s="40"/>
      <c r="H53" s="40"/>
      <c r="I53" s="40"/>
      <c r="J53" s="40"/>
    </row>
    <row r="54" spans="1:10" ht="17.25" customHeight="1">
      <c r="A54" s="58"/>
      <c r="B54" s="59"/>
      <c r="C54" s="59"/>
      <c r="D54" s="59"/>
      <c r="E54" s="59"/>
      <c r="F54" s="59"/>
      <c r="G54" s="59"/>
      <c r="H54" s="59"/>
      <c r="I54" s="59"/>
      <c r="J54" s="59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61</v>
      </c>
      <c r="B56" s="39">
        <f t="shared" ref="B56:I56" si="12">+B57+B64+B81+B82</f>
        <v>-381952.56</v>
      </c>
      <c r="C56" s="39">
        <f t="shared" si="12"/>
        <v>-347932.73</v>
      </c>
      <c r="D56" s="39">
        <f t="shared" si="12"/>
        <v>-883144.26</v>
      </c>
      <c r="E56" s="39">
        <f t="shared" si="12"/>
        <v>-1298072.1299999999</v>
      </c>
      <c r="F56" s="39">
        <f t="shared" si="12"/>
        <v>-638073.87</v>
      </c>
      <c r="G56" s="39">
        <f t="shared" si="12"/>
        <v>-405045.42999999993</v>
      </c>
      <c r="H56" s="39">
        <f t="shared" si="12"/>
        <v>-731986.82000000007</v>
      </c>
      <c r="I56" s="39">
        <f t="shared" si="12"/>
        <v>-408035.33999999997</v>
      </c>
      <c r="J56" s="39">
        <f t="shared" si="9"/>
        <v>-5094243.1399999997</v>
      </c>
    </row>
    <row r="57" spans="1:10" ht="18.75" customHeight="1">
      <c r="A57" s="16" t="s">
        <v>105</v>
      </c>
      <c r="B57" s="39">
        <f t="shared" ref="B57:I57" si="13">B58+B59+B60+B61+B62+B63</f>
        <v>-264421.78999999998</v>
      </c>
      <c r="C57" s="39">
        <f t="shared" si="13"/>
        <v>-199473.88</v>
      </c>
      <c r="D57" s="39">
        <f t="shared" si="13"/>
        <v>-207715.84</v>
      </c>
      <c r="E57" s="39">
        <f t="shared" si="13"/>
        <v>-117174</v>
      </c>
      <c r="F57" s="39">
        <f t="shared" si="13"/>
        <v>-261433.87</v>
      </c>
      <c r="G57" s="39">
        <f t="shared" si="13"/>
        <v>-271220.28999999998</v>
      </c>
      <c r="H57" s="39">
        <f t="shared" si="13"/>
        <v>-271242.90000000002</v>
      </c>
      <c r="I57" s="39">
        <f t="shared" si="13"/>
        <v>-164814</v>
      </c>
      <c r="J57" s="39">
        <f t="shared" si="9"/>
        <v>-1757496.5699999998</v>
      </c>
    </row>
    <row r="58" spans="1:10" ht="18.75" customHeight="1">
      <c r="A58" s="12" t="s">
        <v>106</v>
      </c>
      <c r="B58" s="39">
        <f>-ROUND(B9*$D$3,2)</f>
        <v>-142293</v>
      </c>
      <c r="C58" s="39">
        <f t="shared" ref="C58:I58" si="14">-ROUND(C9*$D$3,2)</f>
        <v>-187338</v>
      </c>
      <c r="D58" s="39">
        <f t="shared" si="14"/>
        <v>-166569</v>
      </c>
      <c r="E58" s="39">
        <f t="shared" si="14"/>
        <v>-117174</v>
      </c>
      <c r="F58" s="39">
        <f t="shared" si="14"/>
        <v>-122214</v>
      </c>
      <c r="G58" s="39">
        <f t="shared" si="14"/>
        <v>-153369</v>
      </c>
      <c r="H58" s="39">
        <f t="shared" si="14"/>
        <v>-174288</v>
      </c>
      <c r="I58" s="39">
        <f t="shared" si="14"/>
        <v>-161829</v>
      </c>
      <c r="J58" s="39">
        <f t="shared" si="9"/>
        <v>-1225074</v>
      </c>
    </row>
    <row r="59" spans="1:10" ht="18.75" customHeight="1">
      <c r="A59" s="12" t="s">
        <v>62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</row>
    <row r="60" spans="1:10" ht="18.75" customHeight="1">
      <c r="A60" s="12" t="s">
        <v>63</v>
      </c>
      <c r="B60" s="56">
        <v>-4143</v>
      </c>
      <c r="C60" s="56">
        <v>-1995</v>
      </c>
      <c r="D60" s="56">
        <v>-1728</v>
      </c>
      <c r="E60" s="20">
        <v>0</v>
      </c>
      <c r="F60" s="56">
        <v>-2901</v>
      </c>
      <c r="G60" s="56">
        <v>-1101</v>
      </c>
      <c r="H60" s="56">
        <v>-987</v>
      </c>
      <c r="I60" s="56">
        <v>-555</v>
      </c>
      <c r="J60" s="39">
        <f t="shared" si="9"/>
        <v>-13410</v>
      </c>
    </row>
    <row r="61" spans="1:10" ht="18.75" customHeight="1">
      <c r="A61" s="12" t="s">
        <v>64</v>
      </c>
      <c r="B61" s="56">
        <v>-2790</v>
      </c>
      <c r="C61" s="56">
        <v>-1422</v>
      </c>
      <c r="D61" s="56">
        <v>-1062</v>
      </c>
      <c r="E61" s="20">
        <v>0</v>
      </c>
      <c r="F61" s="56">
        <v>-1806</v>
      </c>
      <c r="G61" s="56">
        <v>-492</v>
      </c>
      <c r="H61" s="56">
        <v>-645</v>
      </c>
      <c r="I61" s="56">
        <v>-249</v>
      </c>
      <c r="J61" s="39">
        <f t="shared" si="9"/>
        <v>-8466</v>
      </c>
    </row>
    <row r="62" spans="1:10" ht="18.75" customHeight="1">
      <c r="A62" s="12" t="s">
        <v>65</v>
      </c>
      <c r="B62" s="56">
        <v>-115139.79</v>
      </c>
      <c r="C62" s="56">
        <v>-8606.8799999999992</v>
      </c>
      <c r="D62" s="56">
        <v>-38356.839999999997</v>
      </c>
      <c r="E62" s="20">
        <v>0</v>
      </c>
      <c r="F62" s="56">
        <v>-134372.87</v>
      </c>
      <c r="G62" s="56">
        <v>-116258.29</v>
      </c>
      <c r="H62" s="56">
        <v>-95322.9</v>
      </c>
      <c r="I62" s="56">
        <v>-2181</v>
      </c>
      <c r="J62" s="39">
        <f>SUM(B62:I62)</f>
        <v>-510238.56999999995</v>
      </c>
    </row>
    <row r="63" spans="1:10" ht="18.75" customHeight="1">
      <c r="A63" s="12" t="s">
        <v>66</v>
      </c>
      <c r="B63" s="56">
        <v>-56</v>
      </c>
      <c r="C63" s="56">
        <v>-112</v>
      </c>
      <c r="D63" s="20">
        <v>0</v>
      </c>
      <c r="E63" s="20">
        <v>0</v>
      </c>
      <c r="F63" s="56">
        <v>-140</v>
      </c>
      <c r="G63" s="20">
        <v>0</v>
      </c>
      <c r="H63" s="20">
        <v>0</v>
      </c>
      <c r="I63" s="20">
        <v>0</v>
      </c>
      <c r="J63" s="39">
        <f t="shared" si="9"/>
        <v>-308</v>
      </c>
    </row>
    <row r="64" spans="1:10" ht="18.75" customHeight="1">
      <c r="A64" s="12" t="s">
        <v>110</v>
      </c>
      <c r="B64" s="56">
        <f>SUM(B65:B80)</f>
        <v>-117530.77</v>
      </c>
      <c r="C64" s="56">
        <f t="shared" ref="C64:I64" si="15">SUM(C65:C80)</f>
        <v>-148458.85</v>
      </c>
      <c r="D64" s="56">
        <f t="shared" si="15"/>
        <v>-675428.42</v>
      </c>
      <c r="E64" s="56">
        <f t="shared" si="15"/>
        <v>-1180898.1299999999</v>
      </c>
      <c r="F64" s="56">
        <f t="shared" si="15"/>
        <v>-376640</v>
      </c>
      <c r="G64" s="56">
        <f t="shared" si="15"/>
        <v>-133825.13999999998</v>
      </c>
      <c r="H64" s="56">
        <f t="shared" si="15"/>
        <v>-460743.92000000004</v>
      </c>
      <c r="I64" s="56">
        <f t="shared" si="15"/>
        <v>-243221.34</v>
      </c>
      <c r="J64" s="39">
        <f t="shared" si="9"/>
        <v>-3336746.57</v>
      </c>
    </row>
    <row r="65" spans="1:10" ht="18.75" customHeight="1">
      <c r="A65" s="12" t="s">
        <v>67</v>
      </c>
      <c r="B65" s="20">
        <v>0</v>
      </c>
      <c r="C65" s="20">
        <v>0</v>
      </c>
      <c r="D65" s="20">
        <v>0</v>
      </c>
      <c r="E65" s="39">
        <v>-2311.66</v>
      </c>
      <c r="F65" s="39">
        <v>-1587.46</v>
      </c>
      <c r="G65" s="20">
        <v>0</v>
      </c>
      <c r="H65" s="20">
        <v>0</v>
      </c>
      <c r="I65" s="20">
        <v>0</v>
      </c>
      <c r="J65" s="39">
        <f t="shared" si="9"/>
        <v>-3899.12</v>
      </c>
    </row>
    <row r="66" spans="1:10" ht="18.75" customHeight="1">
      <c r="A66" s="12" t="s">
        <v>68</v>
      </c>
      <c r="B66" s="20">
        <v>0</v>
      </c>
      <c r="C66" s="39">
        <v>-219.22</v>
      </c>
      <c r="D66" s="39">
        <v>-30.91</v>
      </c>
      <c r="E66" s="20">
        <v>0</v>
      </c>
      <c r="F66" s="20">
        <v>0</v>
      </c>
      <c r="G66" s="20">
        <v>0</v>
      </c>
      <c r="H66" s="39">
        <v>-30.91</v>
      </c>
      <c r="I66" s="20">
        <v>0</v>
      </c>
      <c r="J66" s="39">
        <f>SUM(B66:I66)</f>
        <v>-281.04000000000002</v>
      </c>
    </row>
    <row r="67" spans="1:10" ht="18.75" customHeight="1">
      <c r="A67" s="12" t="s">
        <v>69</v>
      </c>
      <c r="B67" s="20">
        <v>0</v>
      </c>
      <c r="C67" s="20">
        <v>0</v>
      </c>
      <c r="D67" s="39">
        <v>-1067.75</v>
      </c>
      <c r="E67" s="39">
        <v>-1789.83</v>
      </c>
      <c r="F67" s="20">
        <v>0</v>
      </c>
      <c r="G67" s="39">
        <v>-380.65</v>
      </c>
      <c r="H67" s="20">
        <v>0</v>
      </c>
      <c r="I67" s="20">
        <v>0</v>
      </c>
      <c r="J67" s="39">
        <f t="shared" si="9"/>
        <v>-3238.23</v>
      </c>
    </row>
    <row r="68" spans="1:10" ht="18.75" customHeight="1">
      <c r="A68" s="12" t="s">
        <v>70</v>
      </c>
      <c r="B68" s="20">
        <v>0</v>
      </c>
      <c r="C68" s="20">
        <v>0</v>
      </c>
      <c r="D68" s="20">
        <v>0</v>
      </c>
      <c r="E68" s="39">
        <v>-40000</v>
      </c>
      <c r="F68" s="20">
        <v>0</v>
      </c>
      <c r="G68" s="20">
        <v>0</v>
      </c>
      <c r="H68" s="20">
        <v>0</v>
      </c>
      <c r="I68" s="20">
        <v>0</v>
      </c>
      <c r="J68" s="57">
        <f t="shared" si="9"/>
        <v>-40000</v>
      </c>
    </row>
    <row r="69" spans="1:10" ht="18.75" customHeight="1">
      <c r="A69" s="38" t="s">
        <v>71</v>
      </c>
      <c r="B69" s="39">
        <v>-13418.99</v>
      </c>
      <c r="C69" s="39">
        <v>-19480.05</v>
      </c>
      <c r="D69" s="39">
        <v>-18415.27</v>
      </c>
      <c r="E69" s="39">
        <v>-14251.7</v>
      </c>
      <c r="F69" s="39">
        <v>-12913.9</v>
      </c>
      <c r="G69" s="39">
        <v>-17746.37</v>
      </c>
      <c r="H69" s="39">
        <v>-27042.74</v>
      </c>
      <c r="I69" s="39">
        <v>-13241.51</v>
      </c>
      <c r="J69" s="57">
        <f t="shared" si="9"/>
        <v>-136510.53</v>
      </c>
    </row>
    <row r="70" spans="1:10" ht="18.75" customHeight="1">
      <c r="A70" s="12" t="s">
        <v>72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73</v>
      </c>
      <c r="B71" s="39">
        <v>-104111.78</v>
      </c>
      <c r="C71" s="39">
        <v>-128759.58</v>
      </c>
      <c r="D71" s="39">
        <v>-655914.49</v>
      </c>
      <c r="E71" s="20">
        <v>0</v>
      </c>
      <c r="F71" s="39">
        <v>-362138.64</v>
      </c>
      <c r="G71" s="39">
        <v>-115698.12</v>
      </c>
      <c r="H71" s="39">
        <v>-433670.27</v>
      </c>
      <c r="I71" s="39">
        <v>-229979.83</v>
      </c>
      <c r="J71" s="57">
        <f t="shared" si="9"/>
        <v>-2030272.71</v>
      </c>
    </row>
    <row r="72" spans="1:10" ht="18.75" customHeight="1">
      <c r="A72" s="12" t="s">
        <v>74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75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76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79</v>
      </c>
      <c r="B77" s="20">
        <v>0</v>
      </c>
      <c r="C77" s="20">
        <v>0</v>
      </c>
      <c r="D77" s="20">
        <v>0</v>
      </c>
      <c r="E77" s="39">
        <v>-1060000</v>
      </c>
      <c r="F77" s="20">
        <v>0</v>
      </c>
      <c r="G77" s="20">
        <v>0</v>
      </c>
      <c r="H77" s="20">
        <v>0</v>
      </c>
      <c r="I77" s="20">
        <v>0</v>
      </c>
      <c r="J77" s="57">
        <f t="shared" si="9"/>
        <v>-1060000</v>
      </c>
    </row>
    <row r="78" spans="1:10" ht="18.75" customHeight="1">
      <c r="A78" s="12" t="s">
        <v>80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108</v>
      </c>
      <c r="B80" s="20">
        <v>0</v>
      </c>
      <c r="C80" s="20">
        <v>0</v>
      </c>
      <c r="D80" s="20">
        <v>0</v>
      </c>
      <c r="E80" s="39">
        <v>-62544.94</v>
      </c>
      <c r="F80" s="20">
        <v>0</v>
      </c>
      <c r="G80" s="20">
        <v>0</v>
      </c>
      <c r="H80" s="20">
        <v>0</v>
      </c>
      <c r="I80" s="20">
        <v>0</v>
      </c>
      <c r="J80" s="57">
        <f t="shared" si="9"/>
        <v>-62544.94</v>
      </c>
    </row>
    <row r="81" spans="1:10" ht="18.75" customHeight="1">
      <c r="A81" s="16" t="s">
        <v>111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</row>
    <row r="82" spans="1:10" ht="18.75" customHeight="1">
      <c r="A82" s="16" t="s">
        <v>112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25"/>
      <c r="B83" s="21"/>
      <c r="C83" s="21"/>
      <c r="D83" s="21"/>
      <c r="E83" s="21"/>
      <c r="F83" s="21"/>
      <c r="G83" s="21"/>
      <c r="H83" s="21"/>
      <c r="I83" s="21"/>
      <c r="J83" s="21">
        <f t="shared" si="9"/>
        <v>0</v>
      </c>
    </row>
    <row r="84" spans="1:10" ht="18.75" customHeight="1">
      <c r="A84" s="2" t="s">
        <v>82</v>
      </c>
      <c r="B84" s="26">
        <f>+B43+B56</f>
        <v>935142.69</v>
      </c>
      <c r="C84" s="26">
        <f t="shared" ref="C84:J84" si="16">+C43+C56</f>
        <v>1484839.03</v>
      </c>
      <c r="D84" s="26">
        <f t="shared" si="16"/>
        <v>938285.44000000018</v>
      </c>
      <c r="E84" s="26">
        <f t="shared" si="16"/>
        <v>51651.40000000014</v>
      </c>
      <c r="F84" s="26">
        <f t="shared" si="16"/>
        <v>549251.99000000011</v>
      </c>
      <c r="G84" s="26">
        <f t="shared" si="16"/>
        <v>1400976.7100000002</v>
      </c>
      <c r="H84" s="26">
        <f t="shared" si="16"/>
        <v>1667480.43</v>
      </c>
      <c r="I84" s="26">
        <f t="shared" si="16"/>
        <v>801124.82</v>
      </c>
      <c r="J84" s="26">
        <f t="shared" si="16"/>
        <v>7828752.5099999988</v>
      </c>
    </row>
    <row r="85" spans="1:10" ht="18.75" customHeight="1">
      <c r="A85" s="2"/>
      <c r="B85" s="21"/>
      <c r="C85" s="21"/>
      <c r="D85" s="21"/>
      <c r="E85" s="21"/>
      <c r="F85" s="21"/>
      <c r="G85" s="21"/>
      <c r="H85" s="21"/>
      <c r="I85" s="21"/>
      <c r="J85" s="21"/>
    </row>
    <row r="86" spans="1:10" ht="18.75" customHeight="1">
      <c r="A86" s="41"/>
      <c r="B86" s="42"/>
      <c r="C86" s="42"/>
      <c r="D86" s="42"/>
      <c r="E86" s="42"/>
      <c r="F86" s="42"/>
      <c r="G86" s="42"/>
      <c r="H86" s="42"/>
      <c r="I86" s="42"/>
      <c r="J86" s="42"/>
    </row>
    <row r="87" spans="1:10" ht="18.75" customHeight="1">
      <c r="A87" s="8"/>
      <c r="B87" s="54"/>
      <c r="C87" s="54"/>
      <c r="D87" s="54"/>
      <c r="E87" s="54"/>
      <c r="F87" s="54"/>
      <c r="G87" s="54"/>
      <c r="H87" s="54"/>
      <c r="I87" s="54"/>
      <c r="J87" s="54"/>
    </row>
    <row r="88" spans="1:10" ht="18.75" customHeight="1">
      <c r="A88" s="27" t="s">
        <v>83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47">
        <f>SUM(J89:J109)</f>
        <v>7828752.5100000016</v>
      </c>
    </row>
    <row r="89" spans="1:10" ht="18.75" customHeight="1">
      <c r="A89" s="28" t="s">
        <v>84</v>
      </c>
      <c r="B89" s="29">
        <v>109733.83</v>
      </c>
      <c r="C89" s="46">
        <v>0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7">
        <f t="shared" ref="J89:J109" si="17">SUM(B89:I89)</f>
        <v>109733.83</v>
      </c>
    </row>
    <row r="90" spans="1:10" ht="18.75" customHeight="1">
      <c r="A90" s="28" t="s">
        <v>85</v>
      </c>
      <c r="B90" s="29">
        <v>825408.87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7">
        <f t="shared" si="17"/>
        <v>825408.87</v>
      </c>
    </row>
    <row r="91" spans="1:10" ht="18.75" customHeight="1">
      <c r="A91" s="28" t="s">
        <v>86</v>
      </c>
      <c r="B91" s="46">
        <v>0</v>
      </c>
      <c r="C91" s="29">
        <f>+C84</f>
        <v>1484839.03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7">
        <f t="shared" si="17"/>
        <v>1484839.03</v>
      </c>
    </row>
    <row r="92" spans="1:10" ht="18.75" customHeight="1">
      <c r="A92" s="28" t="s">
        <v>87</v>
      </c>
      <c r="B92" s="46">
        <v>0</v>
      </c>
      <c r="C92" s="46">
        <v>0</v>
      </c>
      <c r="D92" s="29">
        <f>+D84</f>
        <v>938285.44000000018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7">
        <f t="shared" si="17"/>
        <v>938285.44000000018</v>
      </c>
    </row>
    <row r="93" spans="1:10" ht="18.75" customHeight="1">
      <c r="A93" s="28" t="s">
        <v>88</v>
      </c>
      <c r="B93" s="46">
        <v>0</v>
      </c>
      <c r="C93" s="46">
        <v>0</v>
      </c>
      <c r="D93" s="46">
        <v>0</v>
      </c>
      <c r="E93" s="29">
        <v>8076.64</v>
      </c>
      <c r="F93" s="46">
        <v>0</v>
      </c>
      <c r="G93" s="46">
        <v>0</v>
      </c>
      <c r="H93" s="46">
        <v>0</v>
      </c>
      <c r="I93" s="46">
        <v>0</v>
      </c>
      <c r="J93" s="47">
        <f t="shared" si="17"/>
        <v>8076.64</v>
      </c>
    </row>
    <row r="94" spans="1:10" ht="18.75" customHeight="1">
      <c r="A94" s="28" t="s">
        <v>89</v>
      </c>
      <c r="B94" s="46">
        <v>0</v>
      </c>
      <c r="C94" s="46">
        <v>0</v>
      </c>
      <c r="D94" s="46">
        <v>0</v>
      </c>
      <c r="E94" s="29">
        <v>21149.24</v>
      </c>
      <c r="F94" s="46">
        <v>0</v>
      </c>
      <c r="G94" s="46">
        <v>0</v>
      </c>
      <c r="H94" s="46">
        <v>0</v>
      </c>
      <c r="I94" s="46">
        <v>0</v>
      </c>
      <c r="J94" s="47">
        <f t="shared" si="17"/>
        <v>21149.24</v>
      </c>
    </row>
    <row r="95" spans="1:10" ht="18.75" customHeight="1">
      <c r="A95" s="28" t="s">
        <v>90</v>
      </c>
      <c r="B95" s="46">
        <v>0</v>
      </c>
      <c r="C95" s="46">
        <v>0</v>
      </c>
      <c r="D95" s="46">
        <v>0</v>
      </c>
      <c r="E95" s="29">
        <v>21971.19</v>
      </c>
      <c r="F95" s="46">
        <v>0</v>
      </c>
      <c r="G95" s="46">
        <v>0</v>
      </c>
      <c r="H95" s="46">
        <v>0</v>
      </c>
      <c r="I95" s="46">
        <v>0</v>
      </c>
      <c r="J95" s="47">
        <f t="shared" si="17"/>
        <v>21971.19</v>
      </c>
    </row>
    <row r="96" spans="1:10" ht="18.75" customHeight="1">
      <c r="A96" s="28" t="s">
        <v>91</v>
      </c>
      <c r="B96" s="46">
        <v>0</v>
      </c>
      <c r="C96" s="46">
        <v>0</v>
      </c>
      <c r="D96" s="46">
        <v>0</v>
      </c>
      <c r="E96" s="29">
        <v>454.33</v>
      </c>
      <c r="F96" s="46">
        <v>0</v>
      </c>
      <c r="G96" s="46">
        <v>0</v>
      </c>
      <c r="H96" s="46">
        <v>0</v>
      </c>
      <c r="I96" s="46">
        <v>0</v>
      </c>
      <c r="J96" s="47">
        <f t="shared" si="17"/>
        <v>454.33</v>
      </c>
    </row>
    <row r="97" spans="1:10" ht="18.75" customHeight="1">
      <c r="A97" s="28" t="s">
        <v>92</v>
      </c>
      <c r="B97" s="46">
        <v>0</v>
      </c>
      <c r="C97" s="46">
        <v>0</v>
      </c>
      <c r="D97" s="46">
        <v>0</v>
      </c>
      <c r="E97" s="46">
        <v>0</v>
      </c>
      <c r="F97" s="29">
        <f>+F84</f>
        <v>549251.99000000011</v>
      </c>
      <c r="G97" s="46">
        <v>0</v>
      </c>
      <c r="H97" s="46">
        <v>0</v>
      </c>
      <c r="I97" s="46">
        <v>0</v>
      </c>
      <c r="J97" s="47">
        <f t="shared" si="17"/>
        <v>549251.99000000011</v>
      </c>
    </row>
    <row r="98" spans="1:10" ht="18.75" customHeight="1">
      <c r="A98" s="28" t="s">
        <v>93</v>
      </c>
      <c r="B98" s="46">
        <v>0</v>
      </c>
      <c r="C98" s="46">
        <v>0</v>
      </c>
      <c r="D98" s="46">
        <v>0</v>
      </c>
      <c r="E98" s="46">
        <v>0</v>
      </c>
      <c r="F98" s="46">
        <v>0</v>
      </c>
      <c r="G98" s="29">
        <v>165552.60999999999</v>
      </c>
      <c r="H98" s="46">
        <v>0</v>
      </c>
      <c r="I98" s="46">
        <v>0</v>
      </c>
      <c r="J98" s="47">
        <f t="shared" si="17"/>
        <v>165552.60999999999</v>
      </c>
    </row>
    <row r="99" spans="1:10" ht="18.75" customHeight="1">
      <c r="A99" s="28" t="s">
        <v>94</v>
      </c>
      <c r="B99" s="46">
        <v>0</v>
      </c>
      <c r="C99" s="46">
        <v>0</v>
      </c>
      <c r="D99" s="46">
        <v>0</v>
      </c>
      <c r="E99" s="46">
        <v>0</v>
      </c>
      <c r="F99" s="46">
        <v>0</v>
      </c>
      <c r="G99" s="29">
        <v>237693.9</v>
      </c>
      <c r="H99" s="46">
        <v>0</v>
      </c>
      <c r="I99" s="46">
        <v>0</v>
      </c>
      <c r="J99" s="47">
        <f t="shared" si="17"/>
        <v>237693.9</v>
      </c>
    </row>
    <row r="100" spans="1:10" ht="18.75" customHeight="1">
      <c r="A100" s="28" t="s">
        <v>95</v>
      </c>
      <c r="B100" s="46">
        <v>0</v>
      </c>
      <c r="C100" s="46">
        <v>0</v>
      </c>
      <c r="D100" s="46">
        <v>0</v>
      </c>
      <c r="E100" s="46">
        <v>0</v>
      </c>
      <c r="F100" s="46">
        <v>0</v>
      </c>
      <c r="G100" s="29">
        <v>348540.37</v>
      </c>
      <c r="H100" s="46">
        <v>0</v>
      </c>
      <c r="I100" s="46">
        <v>0</v>
      </c>
      <c r="J100" s="47">
        <f t="shared" si="17"/>
        <v>348540.37</v>
      </c>
    </row>
    <row r="101" spans="1:10" ht="18.75" customHeight="1">
      <c r="A101" s="28" t="s">
        <v>96</v>
      </c>
      <c r="B101" s="46">
        <v>0</v>
      </c>
      <c r="C101" s="46">
        <v>0</v>
      </c>
      <c r="D101" s="46">
        <v>0</v>
      </c>
      <c r="E101" s="46">
        <v>0</v>
      </c>
      <c r="F101" s="46">
        <v>0</v>
      </c>
      <c r="G101" s="29">
        <v>649189.82999999996</v>
      </c>
      <c r="H101" s="46">
        <v>0</v>
      </c>
      <c r="I101" s="46">
        <v>0</v>
      </c>
      <c r="J101" s="47">
        <f t="shared" si="17"/>
        <v>649189.82999999996</v>
      </c>
    </row>
    <row r="102" spans="1:10" ht="18.75" customHeight="1">
      <c r="A102" s="28" t="s">
        <v>97</v>
      </c>
      <c r="B102" s="46">
        <v>0</v>
      </c>
      <c r="C102" s="46">
        <v>0</v>
      </c>
      <c r="D102" s="46">
        <v>0</v>
      </c>
      <c r="E102" s="46">
        <v>0</v>
      </c>
      <c r="F102" s="46">
        <v>0</v>
      </c>
      <c r="G102" s="46">
        <v>0</v>
      </c>
      <c r="H102" s="29">
        <v>457688.49</v>
      </c>
      <c r="I102" s="46">
        <v>0</v>
      </c>
      <c r="J102" s="47">
        <f t="shared" si="17"/>
        <v>457688.49</v>
      </c>
    </row>
    <row r="103" spans="1:10" ht="18.75" customHeight="1">
      <c r="A103" s="28" t="s">
        <v>98</v>
      </c>
      <c r="B103" s="46">
        <v>0</v>
      </c>
      <c r="C103" s="46">
        <v>0</v>
      </c>
      <c r="D103" s="46">
        <v>0</v>
      </c>
      <c r="E103" s="46">
        <v>0</v>
      </c>
      <c r="F103" s="46">
        <v>0</v>
      </c>
      <c r="G103" s="46">
        <v>0</v>
      </c>
      <c r="H103" s="29">
        <v>40741.69</v>
      </c>
      <c r="I103" s="46">
        <v>0</v>
      </c>
      <c r="J103" s="47">
        <f t="shared" si="17"/>
        <v>40741.69</v>
      </c>
    </row>
    <row r="104" spans="1:10" ht="18.75" customHeight="1">
      <c r="A104" s="28" t="s">
        <v>99</v>
      </c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29">
        <v>319319.62</v>
      </c>
      <c r="I104" s="46">
        <v>0</v>
      </c>
      <c r="J104" s="47">
        <f t="shared" si="17"/>
        <v>319319.62</v>
      </c>
    </row>
    <row r="105" spans="1:10" ht="18.75" customHeight="1">
      <c r="A105" s="28" t="s">
        <v>100</v>
      </c>
      <c r="B105" s="46">
        <v>0</v>
      </c>
      <c r="C105" s="46">
        <v>0</v>
      </c>
      <c r="D105" s="46">
        <v>0</v>
      </c>
      <c r="E105" s="46">
        <v>0</v>
      </c>
      <c r="F105" s="46">
        <v>0</v>
      </c>
      <c r="G105" s="46">
        <v>0</v>
      </c>
      <c r="H105" s="29">
        <v>259211.19</v>
      </c>
      <c r="I105" s="46">
        <v>0</v>
      </c>
      <c r="J105" s="47">
        <f t="shared" si="17"/>
        <v>259211.19</v>
      </c>
    </row>
    <row r="106" spans="1:10" ht="18.75" customHeight="1">
      <c r="A106" s="28" t="s">
        <v>101</v>
      </c>
      <c r="B106" s="46">
        <v>0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  <c r="H106" s="29">
        <v>590519.43000000005</v>
      </c>
      <c r="I106" s="46">
        <v>0</v>
      </c>
      <c r="J106" s="47">
        <f t="shared" si="17"/>
        <v>590519.43000000005</v>
      </c>
    </row>
    <row r="107" spans="1:10" ht="18.75" customHeight="1">
      <c r="A107" s="28" t="s">
        <v>102</v>
      </c>
      <c r="B107" s="46">
        <v>0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29">
        <v>63386.62</v>
      </c>
      <c r="J107" s="47">
        <f t="shared" si="17"/>
        <v>63386.62</v>
      </c>
    </row>
    <row r="108" spans="1:10" ht="18.75" customHeight="1">
      <c r="A108" s="28" t="s">
        <v>103</v>
      </c>
      <c r="B108" s="46">
        <v>0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29">
        <v>276583.78000000003</v>
      </c>
      <c r="J108" s="47">
        <f t="shared" si="17"/>
        <v>276583.78000000003</v>
      </c>
    </row>
    <row r="109" spans="1:10" ht="18.75" customHeight="1">
      <c r="A109" s="30" t="s">
        <v>104</v>
      </c>
      <c r="B109" s="48">
        <v>0</v>
      </c>
      <c r="C109" s="48">
        <v>0</v>
      </c>
      <c r="D109" s="48">
        <v>0</v>
      </c>
      <c r="E109" s="48">
        <v>0</v>
      </c>
      <c r="F109" s="48">
        <v>0</v>
      </c>
      <c r="G109" s="48">
        <v>0</v>
      </c>
      <c r="H109" s="48">
        <v>0</v>
      </c>
      <c r="I109" s="49">
        <v>461154.42</v>
      </c>
      <c r="J109" s="50">
        <f t="shared" si="17"/>
        <v>461154.42</v>
      </c>
    </row>
    <row r="110" spans="1:10" ht="18.75" customHeight="1">
      <c r="A110" s="51"/>
      <c r="B110" s="52"/>
      <c r="C110" s="52"/>
      <c r="D110" s="52"/>
      <c r="E110" s="52"/>
      <c r="F110" s="52"/>
      <c r="G110" s="52"/>
      <c r="H110" s="52"/>
      <c r="I110" s="52"/>
      <c r="J110" s="53"/>
    </row>
    <row r="111" spans="1:10" ht="18.75" customHeight="1">
      <c r="A111" s="44"/>
    </row>
    <row r="112" spans="1:10" ht="18.75" customHeight="1">
      <c r="A112" s="45"/>
    </row>
    <row r="113" spans="1:1" ht="18.75" customHeight="1">
      <c r="A113" s="44"/>
    </row>
    <row r="114" spans="1:1" ht="18.75" customHeight="1">
      <c r="A114" s="43"/>
    </row>
    <row r="115" spans="1:1" ht="18.75" customHeight="1"/>
    <row r="116" spans="1:1" ht="18.75" customHeight="1"/>
    <row r="117" spans="1:1" ht="18.75" customHeight="1"/>
  </sheetData>
  <mergeCells count="5">
    <mergeCell ref="A1:J1"/>
    <mergeCell ref="A2:J2"/>
    <mergeCell ref="A4:A6"/>
    <mergeCell ref="B4:I4"/>
    <mergeCell ref="J4:J6"/>
  </mergeCells>
  <pageMargins left="0.6692913385826772" right="0.78" top="0.47" bottom="0.31496062992125984" header="0.23622047244094491" footer="0.11811023622047245"/>
  <pageSetup paperSize="8" scale="74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2013-08-02T17:01:52Z</cp:lastPrinted>
  <dcterms:created xsi:type="dcterms:W3CDTF">2012-11-28T17:54:39Z</dcterms:created>
  <dcterms:modified xsi:type="dcterms:W3CDTF">2013-08-08T19:16:19Z</dcterms:modified>
</cp:coreProperties>
</file>