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Anexo I - BO" sheetId="1" r:id="rId1"/>
  </sheets>
  <definedNames>
    <definedName name="_xlnm.Print_Area" localSheetId="0">'Anexo I - BO'!$A$1:$J$115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<sst xmlns="http://schemas.openxmlformats.org/spreadsheetml/2006/main" count="166" uniqueCount="133">
  <si>
    <t>%</t>
  </si>
  <si>
    <t>RELATÓRIO RESUMIDO DA EXECUÇÃO ORÇAMENTÁRIA</t>
  </si>
  <si>
    <t>BALANÇO ORÇAMENTÁRIO</t>
  </si>
  <si>
    <t>ORÇAMENTOS FISCAL E DA SEGURIDADE SOCIAL</t>
  </si>
  <si>
    <t>RREO - Anexo I (LRF, Art. 52, inciso I, alíneas "a" e "b" do inciso II e §1º)</t>
  </si>
  <si>
    <t>PREVISÃO</t>
  </si>
  <si>
    <t>RECEITAS REALIZADAS</t>
  </si>
  <si>
    <t>SALDO A</t>
  </si>
  <si>
    <t>RECEITAS</t>
  </si>
  <si>
    <t>INICIAL</t>
  </si>
  <si>
    <t>ATUALIZADA</t>
  </si>
  <si>
    <t>REALIZAR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</si>
  <si>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</si>
  <si>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</si>
  <si>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</si>
  <si>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</si>
  <si>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</si>
  <si>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</si>
  <si>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</si>
  <si>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</si>
  <si>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</si>
  <si>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</si>
  <si>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</si>
  <si>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</si>
  <si>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</si>
  <si>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</si>
  <si>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Contribuições Econômicas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</si>
  <si>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</si>
  <si>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</si>
  <si>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</si>
  <si>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</si>
  <si>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</si>
  <si>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</si>
  <si>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</si>
  <si>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</si>
  <si>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</si>
  <si>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</si>
  <si>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</si>
  <si>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</si>
  <si>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</si>
  <si>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</si>
  <si>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</si>
  <si>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</si>
  <si>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</si>
  <si>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</si>
  <si>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</si>
  <si>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</si>
  <si>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</si>
  <si>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</si>
  <si>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</si>
  <si>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</si>
  <si>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</si>
  <si>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</si>
  <si>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</si>
  <si>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</si>
  <si>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</si>
  <si>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</si>
  <si>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</si>
  <si>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</si>
  <si>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</si>
  <si>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</si>
  <si>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</si>
  <si>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</si>
  <si>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</si>
  <si>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</si>
  <si>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</si>
  <si>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</si>
  <si>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</si>
  <si>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</si>
  <si>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</si>
  <si>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</si>
  <si>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Para Refinanciamento da Dívida Mobiliária</t>
  </si>
  <si>
    <t xml:space="preserve">        Para Refinanciamento da  Dívida Contratual</t>
  </si>
  <si>
    <t xml:space="preserve">    Operações de Crédito Externas</t>
  </si>
  <si>
    <t>SUBTOTAL C/ REFINANCIAMENTO (V) = (III + IV)</t>
  </si>
  <si>
    <t>DÉFICIT (VI)</t>
  </si>
  <si>
    <t>–</t>
  </si>
  <si>
    <t>TOTAL (VII) = (V + VI)</t>
  </si>
  <si>
    <t>SALDOS DE EXERCÍCIOS ANTERIORES</t>
  </si>
  <si>
    <t>DOTAÇÃO</t>
  </si>
  <si>
    <t>CRÉDITOS</t>
  </si>
  <si>
    <t>DESPESAS EMPENHADAS</t>
  </si>
  <si>
    <t>DESPESAS LIQUIDADAS</t>
  </si>
  <si>
    <t>DESPESAS</t>
  </si>
  <si>
    <t>ADICIONAIS</t>
  </si>
  <si>
    <t>LIQUIDAR</t>
  </si>
  <si>
    <t>(d)</t>
  </si>
  <si>
    <t>(e)</t>
  </si>
  <si>
    <t>(f)=(d+e)</t>
  </si>
  <si>
    <t>(g)</t>
  </si>
  <si>
    <t>(h)</t>
  </si>
  <si>
    <t>(i)</t>
  </si>
  <si>
    <t>(j)</t>
  </si>
  <si>
    <t>(j/f)</t>
  </si>
  <si>
    <t>(f-j)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</si>
  <si>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</si>
  <si>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</si>
  <si>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</si>
  <si>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</si>
  <si>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</si>
  <si>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</si>
  <si>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</si>
  <si>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</si>
  <si>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</si>
  <si>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</si>
  <si>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</si>
  <si>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</si>
  <si>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</si>
  <si>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</si>
  <si>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</si>
  <si>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</si>
  <si>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</si>
  <si>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</si>
  <si>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</si>
  <si>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TOTAL (XIV) = (XII + XIII)</t>
  </si>
  <si>
    <t>Contador Responsável</t>
  </si>
  <si>
    <r>
      <t xml:space="preserve">           </t>
    </r>
    <r>
      <rPr>
        <sz val="8"/>
        <rFont val="Times New Roman"/>
        <family val="1"/>
      </rPr>
      <t>Restituições</t>
    </r>
  </si>
  <si>
    <t>FUNDO MUNICIPAL DOS DIREITOS DA CRIANÇA E DO ADOLESCENTE - FUMCAD</t>
  </si>
  <si>
    <t>Supervisor Geral de Administração e Finanças -SMPP</t>
  </si>
  <si>
    <t>CPF 073143038/78</t>
  </si>
  <si>
    <t>MARCOS ANTONIO CHIOVETTI</t>
  </si>
  <si>
    <t>FRANCISCO ITÁLICO BUONAFINA</t>
  </si>
  <si>
    <t xml:space="preserve">     Secretário Municipal - SMPP</t>
  </si>
  <si>
    <t xml:space="preserve">          CPF 006136348/02</t>
  </si>
  <si>
    <t>FONTE: Sistema de Execução Orçamentária - NovoSEO - relatórios [FORC207B000],[FTES033B002] e [FORC400B002]</t>
  </si>
  <si>
    <t>-</t>
  </si>
  <si>
    <t xml:space="preserve">SANDRA MARCHESAN ALVES DOS SANTOS </t>
  </si>
  <si>
    <t>CRC1SP258421/O-6</t>
  </si>
  <si>
    <t>DÉFICIT (XIII)</t>
  </si>
  <si>
    <t>JANEIRO A DEZEMBRO/2010  BIMESTRE MARÇO-ABRIL</t>
  </si>
  <si>
    <t>No Bimestre</t>
  </si>
  <si>
    <t>Até o Bimestre</t>
  </si>
  <si>
    <t>Até o bimestre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</si>
</sst>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#,##0.000_);\(#,##0.000\)"/>
    <numFmt numFmtId="187" formatCode="#,##0.0"/>
    <numFmt numFmtId="188" formatCode="#,##0.000"/>
    <numFmt numFmtId="189" formatCode="#,##0.0000_);\(#,##0.0000\)"/>
    <numFmt numFmtId="190" formatCode="#,##0.00_ ;\-#,##0.00\ "/>
  </numFmts>
  <fonts count="33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u val="single"/>
      <sz val="10"/>
      <name val="Times New Roman"/>
      <family val="1"/>
    </font>
    <font>
      <b/>
      <i/>
      <u val="single"/>
      <sz val="10"/>
      <name val="Arial"/>
      <family val="2"/>
    </font>
    <font>
      <b/>
      <i/>
      <u val="single"/>
      <sz val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12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4" fillId="0" borderId="0" xfId="50" applyNumberFormat="1" applyFont="1" applyFill="1" applyAlignment="1">
      <alignment horizontal="center"/>
      <protection/>
    </xf>
    <xf numFmtId="0" fontId="5" fillId="0" borderId="0" xfId="50" applyNumberFormat="1" applyFont="1" applyFill="1" applyAlignment="1">
      <alignment/>
      <protection/>
    </xf>
    <xf numFmtId="0" fontId="6" fillId="0" borderId="0" xfId="50" applyNumberFormat="1" applyFont="1" applyFill="1" applyAlignment="1">
      <alignment/>
      <protection/>
    </xf>
    <xf numFmtId="49" fontId="5" fillId="0" borderId="0" xfId="50" applyNumberFormat="1" applyFont="1" applyFill="1" applyAlignment="1">
      <alignment horizontal="center"/>
      <protection/>
    </xf>
    <xf numFmtId="0" fontId="5" fillId="0" borderId="0" xfId="50" applyNumberFormat="1" applyFont="1" applyFill="1" applyAlignment="1">
      <alignment horizontal="center"/>
      <protection/>
    </xf>
    <xf numFmtId="49" fontId="6" fillId="0" borderId="0" xfId="50" applyNumberFormat="1" applyFont="1" applyFill="1" applyAlignment="1">
      <alignment/>
      <protection/>
    </xf>
    <xf numFmtId="0" fontId="6" fillId="0" borderId="0" xfId="50" applyFont="1" applyFill="1" applyBorder="1" applyAlignment="1">
      <alignment/>
      <protection/>
    </xf>
    <xf numFmtId="0" fontId="6" fillId="0" borderId="0" xfId="50" applyFont="1" applyFill="1" applyAlignment="1">
      <alignment/>
      <protection/>
    </xf>
    <xf numFmtId="181" fontId="6" fillId="0" borderId="0" xfId="50" applyNumberFormat="1" applyFont="1" applyFill="1" applyAlignment="1">
      <alignment/>
      <protection/>
    </xf>
    <xf numFmtId="0" fontId="6" fillId="0" borderId="0" xfId="50" applyFont="1" applyFill="1" applyAlignment="1">
      <alignment horizontal="right"/>
      <protection/>
    </xf>
    <xf numFmtId="0" fontId="6" fillId="0" borderId="0" xfId="50" applyNumberFormat="1" applyFont="1" applyFill="1" applyAlignment="1">
      <alignment horizontal="center"/>
      <protection/>
    </xf>
    <xf numFmtId="8" fontId="6" fillId="0" borderId="0" xfId="50" applyNumberFormat="1" applyFont="1" applyFill="1" applyAlignment="1">
      <alignment horizontal="right"/>
      <protection/>
    </xf>
    <xf numFmtId="49" fontId="6" fillId="0" borderId="10" xfId="50" applyNumberFormat="1" applyFont="1" applyFill="1" applyBorder="1" applyAlignment="1">
      <alignment/>
      <protection/>
    </xf>
    <xf numFmtId="49" fontId="6" fillId="0" borderId="11" xfId="50" applyNumberFormat="1" applyFont="1" applyFill="1" applyBorder="1" applyAlignment="1">
      <alignment horizontal="center"/>
      <protection/>
    </xf>
    <xf numFmtId="49" fontId="6" fillId="0" borderId="12" xfId="50" applyNumberFormat="1" applyFont="1" applyFill="1" applyBorder="1" applyAlignment="1">
      <alignment horizontal="center"/>
      <protection/>
    </xf>
    <xf numFmtId="0" fontId="6" fillId="0" borderId="13" xfId="50" applyNumberFormat="1" applyFont="1" applyFill="1" applyBorder="1" applyAlignment="1">
      <alignment horizontal="center"/>
      <protection/>
    </xf>
    <xf numFmtId="49" fontId="6" fillId="0" borderId="14" xfId="50" applyNumberFormat="1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 horizontal="center"/>
      <protection/>
    </xf>
    <xf numFmtId="49" fontId="6" fillId="0" borderId="16" xfId="50" applyNumberFormat="1" applyFont="1" applyFill="1" applyBorder="1" applyAlignment="1">
      <alignment horizontal="center"/>
      <protection/>
    </xf>
    <xf numFmtId="49" fontId="6" fillId="0" borderId="17" xfId="50" applyNumberFormat="1" applyFont="1" applyFill="1" applyBorder="1" applyAlignment="1">
      <alignment horizontal="center"/>
      <protection/>
    </xf>
    <xf numFmtId="181" fontId="6" fillId="0" borderId="17" xfId="50" applyNumberFormat="1" applyFont="1" applyFill="1" applyBorder="1" applyAlignment="1">
      <alignment horizontal="center"/>
      <protection/>
    </xf>
    <xf numFmtId="0" fontId="6" fillId="0" borderId="18" xfId="50" applyFont="1" applyFill="1" applyBorder="1" applyAlignment="1">
      <alignment/>
      <protection/>
    </xf>
    <xf numFmtId="49" fontId="6" fillId="0" borderId="19" xfId="50" applyNumberFormat="1" applyFont="1" applyFill="1" applyBorder="1" applyAlignment="1">
      <alignment/>
      <protection/>
    </xf>
    <xf numFmtId="49" fontId="6" fillId="0" borderId="19" xfId="50" applyNumberFormat="1" applyFont="1" applyFill="1" applyBorder="1" applyAlignment="1">
      <alignment horizontal="center"/>
      <protection/>
    </xf>
    <xf numFmtId="49" fontId="6" fillId="0" borderId="20" xfId="50" applyNumberFormat="1" applyFont="1" applyFill="1" applyBorder="1" applyAlignment="1">
      <alignment horizontal="center"/>
      <protection/>
    </xf>
    <xf numFmtId="181" fontId="6" fillId="0" borderId="20" xfId="50" applyNumberFormat="1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/>
      <protection/>
    </xf>
    <xf numFmtId="49" fontId="6" fillId="0" borderId="15" xfId="50" applyNumberFormat="1" applyFont="1" applyFill="1" applyBorder="1" applyAlignment="1">
      <alignment/>
      <protection/>
    </xf>
    <xf numFmtId="49" fontId="6" fillId="0" borderId="15" xfId="50" applyNumberFormat="1" applyFont="1" applyFill="1" applyBorder="1" applyAlignment="1">
      <alignment horizontal="left" indent="2"/>
      <protection/>
    </xf>
    <xf numFmtId="0" fontId="8" fillId="0" borderId="0" xfId="50" applyFont="1" applyFill="1">
      <alignment/>
      <protection/>
    </xf>
    <xf numFmtId="0" fontId="8" fillId="0" borderId="15" xfId="50" applyFont="1" applyFill="1" applyBorder="1" applyAlignment="1">
      <alignment horizontal="justify" vertical="top" wrapText="1"/>
      <protection/>
    </xf>
    <xf numFmtId="0" fontId="6" fillId="0" borderId="15" xfId="50" applyFont="1" applyFill="1" applyBorder="1" applyAlignment="1">
      <alignment horizontal="justify" vertical="top" wrapText="1"/>
      <protection/>
    </xf>
    <xf numFmtId="0" fontId="8" fillId="0" borderId="18" xfId="50" applyFont="1" applyFill="1" applyBorder="1" applyAlignment="1">
      <alignment horizontal="justify" vertical="top" wrapText="1"/>
      <protection/>
    </xf>
    <xf numFmtId="49" fontId="6" fillId="0" borderId="13" xfId="50" applyNumberFormat="1" applyFont="1" applyFill="1" applyBorder="1" applyAlignment="1">
      <alignment/>
      <protection/>
    </xf>
    <xf numFmtId="0" fontId="6" fillId="0" borderId="10" xfId="50" applyNumberFormat="1" applyFont="1" applyFill="1" applyBorder="1" applyAlignment="1">
      <alignment/>
      <protection/>
    </xf>
    <xf numFmtId="0" fontId="8" fillId="0" borderId="0" xfId="50" applyFont="1" applyFill="1" applyAlignment="1">
      <alignment horizontal="left"/>
      <protection/>
    </xf>
    <xf numFmtId="49" fontId="6" fillId="0" borderId="21" xfId="50" applyNumberFormat="1" applyFont="1" applyFill="1" applyBorder="1" applyAlignment="1">
      <alignment/>
      <protection/>
    </xf>
    <xf numFmtId="37" fontId="6" fillId="0" borderId="22" xfId="50" applyNumberFormat="1" applyFont="1" applyFill="1" applyBorder="1" applyAlignment="1">
      <alignment horizontal="center"/>
      <protection/>
    </xf>
    <xf numFmtId="37" fontId="6" fillId="0" borderId="19" xfId="50" applyNumberFormat="1" applyFont="1" applyFill="1" applyBorder="1" applyAlignment="1">
      <alignment horizontal="center"/>
      <protection/>
    </xf>
    <xf numFmtId="0" fontId="6" fillId="0" borderId="14" xfId="50" applyNumberFormat="1" applyFont="1" applyFill="1" applyBorder="1" applyAlignment="1">
      <alignment/>
      <protection/>
    </xf>
    <xf numFmtId="0" fontId="6" fillId="0" borderId="11" xfId="50" applyNumberFormat="1" applyFont="1" applyFill="1" applyBorder="1" applyAlignment="1">
      <alignment horizontal="center"/>
      <protection/>
    </xf>
    <xf numFmtId="0" fontId="6" fillId="0" borderId="12" xfId="50" applyNumberFormat="1" applyFont="1" applyFill="1" applyBorder="1" applyAlignment="1">
      <alignment horizontal="center"/>
      <protection/>
    </xf>
    <xf numFmtId="0" fontId="6" fillId="0" borderId="0" xfId="50" applyNumberFormat="1" applyFont="1" applyFill="1" applyBorder="1" applyAlignment="1">
      <alignment horizontal="center"/>
      <protection/>
    </xf>
    <xf numFmtId="0" fontId="6" fillId="0" borderId="16" xfId="50" applyNumberFormat="1" applyFont="1" applyFill="1" applyBorder="1" applyAlignment="1">
      <alignment horizontal="center"/>
      <protection/>
    </xf>
    <xf numFmtId="0" fontId="6" fillId="0" borderId="17" xfId="50" applyNumberFormat="1" applyFont="1" applyFill="1" applyBorder="1" applyAlignment="1">
      <alignment horizontal="center"/>
      <protection/>
    </xf>
    <xf numFmtId="0" fontId="6" fillId="0" borderId="23" xfId="50" applyNumberFormat="1" applyFont="1" applyFill="1" applyBorder="1" applyAlignment="1">
      <alignment/>
      <protection/>
    </xf>
    <xf numFmtId="0" fontId="6" fillId="0" borderId="19" xfId="50" applyNumberFormat="1" applyFont="1" applyFill="1" applyBorder="1" applyAlignment="1">
      <alignment horizontal="center"/>
      <protection/>
    </xf>
    <xf numFmtId="0" fontId="6" fillId="0" borderId="20" xfId="50" applyNumberFormat="1" applyFont="1" applyFill="1" applyBorder="1" applyAlignment="1">
      <alignment horizontal="center"/>
      <protection/>
    </xf>
    <xf numFmtId="0" fontId="6" fillId="0" borderId="0" xfId="50" applyNumberFormat="1" applyFont="1" applyFill="1" applyBorder="1" applyAlignment="1">
      <alignment/>
      <protection/>
    </xf>
    <xf numFmtId="0" fontId="9" fillId="0" borderId="0" xfId="50" applyNumberFormat="1" applyFont="1" applyFill="1" applyAlignment="1">
      <alignment/>
      <protection/>
    </xf>
    <xf numFmtId="0" fontId="6" fillId="0" borderId="21" xfId="50" applyNumberFormat="1" applyFont="1" applyFill="1" applyBorder="1" applyAlignment="1">
      <alignment/>
      <protection/>
    </xf>
    <xf numFmtId="49" fontId="6" fillId="0" borderId="18" xfId="50" applyNumberFormat="1" applyFont="1" applyFill="1" applyBorder="1" applyAlignment="1">
      <alignment/>
      <protection/>
    </xf>
    <xf numFmtId="4" fontId="10" fillId="0" borderId="0" xfId="50" applyNumberFormat="1" applyFont="1" applyAlignment="1">
      <alignment vertical="top"/>
      <protection/>
    </xf>
    <xf numFmtId="4" fontId="3" fillId="0" borderId="0" xfId="50" applyNumberFormat="1" applyAlignment="1">
      <alignment vertical="top"/>
      <protection/>
    </xf>
    <xf numFmtId="4" fontId="11" fillId="0" borderId="0" xfId="50" applyNumberFormat="1" applyFont="1" applyAlignment="1">
      <alignment horizontal="left" vertical="top"/>
      <protection/>
    </xf>
    <xf numFmtId="0" fontId="6" fillId="0" borderId="0" xfId="50" applyFont="1" applyFill="1" applyAlignment="1">
      <alignment horizontal="center"/>
      <protection/>
    </xf>
    <xf numFmtId="4" fontId="3" fillId="0" borderId="0" xfId="50" applyNumberFormat="1" applyAlignment="1">
      <alignment horizontal="center" vertical="top"/>
      <protection/>
    </xf>
    <xf numFmtId="4" fontId="11" fillId="0" borderId="0" xfId="50" applyNumberFormat="1" applyFont="1" applyAlignment="1">
      <alignment horizontal="center" vertical="top"/>
      <protection/>
    </xf>
    <xf numFmtId="39" fontId="6" fillId="0" borderId="16" xfId="50" applyNumberFormat="1" applyFont="1" applyFill="1" applyBorder="1" applyAlignment="1">
      <alignment/>
      <protection/>
    </xf>
    <xf numFmtId="39" fontId="6" fillId="0" borderId="12" xfId="50" applyNumberFormat="1" applyFont="1" applyFill="1" applyBorder="1" applyAlignment="1">
      <alignment horizontal="right"/>
      <protection/>
    </xf>
    <xf numFmtId="39" fontId="6" fillId="0" borderId="17" xfId="50" applyNumberFormat="1" applyFont="1" applyFill="1" applyBorder="1" applyAlignment="1">
      <alignment horizontal="right"/>
      <protection/>
    </xf>
    <xf numFmtId="39" fontId="6" fillId="0" borderId="15" xfId="50" applyNumberFormat="1" applyFont="1" applyFill="1" applyBorder="1" applyAlignment="1">
      <alignment horizontal="right"/>
      <protection/>
    </xf>
    <xf numFmtId="39" fontId="6" fillId="0" borderId="20" xfId="50" applyNumberFormat="1" applyFont="1" applyFill="1" applyBorder="1" applyAlignment="1">
      <alignment horizontal="right"/>
      <protection/>
    </xf>
    <xf numFmtId="39" fontId="6" fillId="0" borderId="18" xfId="50" applyNumberFormat="1" applyFont="1" applyFill="1" applyBorder="1" applyAlignment="1">
      <alignment horizontal="right"/>
      <protection/>
    </xf>
    <xf numFmtId="39" fontId="9" fillId="0" borderId="13" xfId="50" applyNumberFormat="1" applyFont="1" applyFill="1" applyBorder="1" applyAlignment="1">
      <alignment horizontal="right"/>
      <protection/>
    </xf>
    <xf numFmtId="39" fontId="6" fillId="0" borderId="12" xfId="50" applyNumberFormat="1" applyFont="1" applyFill="1" applyBorder="1" applyAlignment="1">
      <alignment/>
      <protection/>
    </xf>
    <xf numFmtId="39" fontId="6" fillId="0" borderId="17" xfId="50" applyNumberFormat="1" applyFont="1" applyFill="1" applyBorder="1" applyAlignment="1">
      <alignment/>
      <protection/>
    </xf>
    <xf numFmtId="39" fontId="6" fillId="0" borderId="20" xfId="50" applyNumberFormat="1" applyFont="1" applyFill="1" applyBorder="1" applyAlignment="1">
      <alignment/>
      <protection/>
    </xf>
    <xf numFmtId="39" fontId="6" fillId="0" borderId="19" xfId="50" applyNumberFormat="1" applyFont="1" applyFill="1" applyBorder="1" applyAlignment="1">
      <alignment/>
      <protection/>
    </xf>
    <xf numFmtId="39" fontId="6" fillId="0" borderId="16" xfId="50" applyNumberFormat="1" applyFont="1" applyFill="1" applyBorder="1" applyAlignment="1">
      <alignment horizontal="right"/>
      <protection/>
    </xf>
    <xf numFmtId="39" fontId="6" fillId="0" borderId="0" xfId="50" applyNumberFormat="1" applyFont="1" applyFill="1" applyBorder="1" applyAlignment="1">
      <alignment horizontal="right"/>
      <protection/>
    </xf>
    <xf numFmtId="39" fontId="6" fillId="0" borderId="23" xfId="50" applyNumberFormat="1" applyFont="1" applyFill="1" applyBorder="1" applyAlignment="1">
      <alignment horizontal="right"/>
      <protection/>
    </xf>
    <xf numFmtId="4" fontId="6" fillId="0" borderId="16" xfId="50" applyNumberFormat="1" applyFont="1" applyFill="1" applyBorder="1" applyAlignment="1">
      <alignment horizontal="right"/>
      <protection/>
    </xf>
    <xf numFmtId="4" fontId="6" fillId="0" borderId="12" xfId="50" applyNumberFormat="1" applyFont="1" applyFill="1" applyBorder="1" applyAlignment="1">
      <alignment/>
      <protection/>
    </xf>
    <xf numFmtId="4" fontId="6" fillId="0" borderId="24" xfId="50" applyNumberFormat="1" applyFont="1" applyFill="1" applyBorder="1" applyAlignment="1">
      <alignment horizontal="right"/>
      <protection/>
    </xf>
    <xf numFmtId="4" fontId="6" fillId="0" borderId="19" xfId="50" applyNumberFormat="1" applyFont="1" applyFill="1" applyBorder="1" applyAlignment="1">
      <alignment horizontal="right"/>
      <protection/>
    </xf>
    <xf numFmtId="4" fontId="6" fillId="0" borderId="20" xfId="50" applyNumberFormat="1" applyFont="1" applyFill="1" applyBorder="1" applyAlignment="1">
      <alignment/>
      <protection/>
    </xf>
    <xf numFmtId="4" fontId="6" fillId="0" borderId="17" xfId="50" applyNumberFormat="1" applyFont="1" applyFill="1" applyBorder="1" applyAlignment="1">
      <alignment/>
      <protection/>
    </xf>
    <xf numFmtId="4" fontId="6" fillId="0" borderId="12" xfId="50" applyNumberFormat="1" applyFont="1" applyFill="1" applyBorder="1" applyAlignment="1">
      <alignment horizontal="right"/>
      <protection/>
    </xf>
    <xf numFmtId="4" fontId="6" fillId="0" borderId="17" xfId="50" applyNumberFormat="1" applyFont="1" applyFill="1" applyBorder="1" applyAlignment="1">
      <alignment horizontal="right"/>
      <protection/>
    </xf>
    <xf numFmtId="4" fontId="6" fillId="0" borderId="20" xfId="50" applyNumberFormat="1" applyFont="1" applyFill="1" applyBorder="1" applyAlignment="1">
      <alignment horizontal="right"/>
      <protection/>
    </xf>
    <xf numFmtId="4" fontId="6" fillId="0" borderId="0" xfId="50" applyNumberFormat="1" applyFont="1" applyFill="1" applyBorder="1" applyAlignment="1">
      <alignment/>
      <protection/>
    </xf>
    <xf numFmtId="4" fontId="6" fillId="0" borderId="23" xfId="50" applyNumberFormat="1" applyFont="1" applyFill="1" applyBorder="1" applyAlignment="1">
      <alignment/>
      <protection/>
    </xf>
    <xf numFmtId="4" fontId="6" fillId="0" borderId="16" xfId="50" applyNumberFormat="1" applyFont="1" applyFill="1" applyBorder="1" applyAlignment="1">
      <alignment/>
      <protection/>
    </xf>
    <xf numFmtId="39" fontId="9" fillId="0" borderId="24" xfId="50" applyNumberFormat="1" applyFont="1" applyFill="1" applyBorder="1" applyAlignment="1">
      <alignment horizontal="right"/>
      <protection/>
    </xf>
    <xf numFmtId="39" fontId="9" fillId="0" borderId="16" xfId="50" applyNumberFormat="1" applyFont="1" applyFill="1" applyBorder="1" applyAlignment="1">
      <alignment horizontal="right"/>
      <protection/>
    </xf>
    <xf numFmtId="37" fontId="9" fillId="0" borderId="0" xfId="50" applyNumberFormat="1" applyFont="1" applyFill="1" applyBorder="1" applyAlignment="1">
      <alignment/>
      <protection/>
    </xf>
    <xf numFmtId="4" fontId="10" fillId="0" borderId="0" xfId="51" applyNumberFormat="1" applyFont="1" applyAlignment="1">
      <alignment vertical="top"/>
      <protection/>
    </xf>
    <xf numFmtId="4" fontId="10" fillId="0" borderId="0" xfId="51" applyNumberFormat="1" applyFont="1">
      <alignment vertical="top"/>
      <protection/>
    </xf>
    <xf numFmtId="4" fontId="3" fillId="0" borderId="0" xfId="50" applyNumberFormat="1" applyFont="1" applyAlignment="1">
      <alignment vertical="top"/>
      <protection/>
    </xf>
    <xf numFmtId="4" fontId="14" fillId="0" borderId="0" xfId="50" applyNumberFormat="1" applyFont="1" applyAlignment="1">
      <alignment vertical="top"/>
      <protection/>
    </xf>
    <xf numFmtId="0" fontId="15" fillId="0" borderId="0" xfId="50" applyNumberFormat="1" applyFont="1" applyFill="1" applyAlignment="1">
      <alignment/>
      <protection/>
    </xf>
    <xf numFmtId="39" fontId="9" fillId="0" borderId="16" xfId="50" applyNumberFormat="1" applyFont="1" applyFill="1" applyBorder="1" applyAlignment="1">
      <alignment/>
      <protection/>
    </xf>
    <xf numFmtId="39" fontId="9" fillId="0" borderId="24" xfId="50" applyNumberFormat="1" applyFont="1" applyFill="1" applyBorder="1" applyAlignment="1">
      <alignment/>
      <protection/>
    </xf>
    <xf numFmtId="39" fontId="9" fillId="0" borderId="22" xfId="50" applyNumberFormat="1" applyFont="1" applyFill="1" applyBorder="1" applyAlignment="1">
      <alignment horizontal="right"/>
      <protection/>
    </xf>
    <xf numFmtId="39" fontId="6" fillId="0" borderId="11" xfId="50" applyNumberFormat="1" applyFont="1" applyFill="1" applyBorder="1" applyAlignment="1">
      <alignment horizontal="center"/>
      <protection/>
    </xf>
    <xf numFmtId="39" fontId="9" fillId="0" borderId="24" xfId="50" applyNumberFormat="1" applyFont="1" applyFill="1" applyBorder="1" applyAlignment="1">
      <alignment horizontal="center"/>
      <protection/>
    </xf>
    <xf numFmtId="4" fontId="6" fillId="0" borderId="17" xfId="50" applyNumberFormat="1" applyFont="1" applyFill="1" applyBorder="1" applyAlignment="1">
      <alignment horizontal="center"/>
      <protection/>
    </xf>
    <xf numFmtId="4" fontId="6" fillId="0" borderId="20" xfId="50" applyNumberFormat="1" applyFont="1" applyFill="1" applyBorder="1" applyAlignment="1">
      <alignment horizontal="center"/>
      <protection/>
    </xf>
    <xf numFmtId="4" fontId="6" fillId="0" borderId="22" xfId="50" applyNumberFormat="1" applyFont="1" applyFill="1" applyBorder="1" applyAlignment="1">
      <alignment horizontal="center"/>
      <protection/>
    </xf>
    <xf numFmtId="4" fontId="3" fillId="0" borderId="0" xfId="50" applyNumberFormat="1" applyFont="1" applyAlignment="1">
      <alignment horizontal="center" vertical="top"/>
      <protection/>
    </xf>
    <xf numFmtId="4" fontId="12" fillId="0" borderId="0" xfId="51" applyNumberFormat="1" applyFont="1">
      <alignment vertical="top"/>
      <protection/>
    </xf>
    <xf numFmtId="4" fontId="12" fillId="0" borderId="0" xfId="51" applyNumberFormat="1">
      <alignment vertical="top"/>
      <protection/>
    </xf>
    <xf numFmtId="39" fontId="6" fillId="0" borderId="0" xfId="50" applyNumberFormat="1" applyFont="1" applyFill="1" applyAlignment="1">
      <alignment/>
      <protection/>
    </xf>
    <xf numFmtId="39" fontId="9" fillId="0" borderId="17" xfId="50" applyNumberFormat="1" applyFont="1" applyFill="1" applyBorder="1" applyAlignment="1">
      <alignment horizontal="right"/>
      <protection/>
    </xf>
    <xf numFmtId="4" fontId="9" fillId="0" borderId="20" xfId="50" applyNumberFormat="1" applyFont="1" applyFill="1" applyBorder="1" applyAlignment="1">
      <alignment/>
      <protection/>
    </xf>
    <xf numFmtId="4" fontId="9" fillId="0" borderId="20" xfId="50" applyNumberFormat="1" applyFont="1" applyFill="1" applyBorder="1" applyAlignment="1">
      <alignment horizontal="right"/>
      <protection/>
    </xf>
    <xf numFmtId="4" fontId="9" fillId="0" borderId="19" xfId="50" applyNumberFormat="1" applyFont="1" applyFill="1" applyBorder="1" applyAlignment="1">
      <alignment horizontal="right"/>
      <protection/>
    </xf>
    <xf numFmtId="4" fontId="9" fillId="0" borderId="16" xfId="50" applyNumberFormat="1" applyFont="1" applyFill="1" applyBorder="1" applyAlignment="1">
      <alignment horizontal="right"/>
      <protection/>
    </xf>
    <xf numFmtId="4" fontId="9" fillId="0" borderId="22" xfId="50" applyNumberFormat="1" applyFont="1" applyFill="1" applyBorder="1" applyAlignment="1">
      <alignment horizontal="center"/>
      <protection/>
    </xf>
    <xf numFmtId="0" fontId="7" fillId="0" borderId="0" xfId="50" applyNumberFormat="1" applyFont="1" applyFill="1" applyAlignment="1">
      <alignment/>
      <protection/>
    </xf>
    <xf numFmtId="4" fontId="16" fillId="0" borderId="0" xfId="50" applyNumberFormat="1" applyFont="1" applyAlignment="1">
      <alignment vertical="top"/>
      <protection/>
    </xf>
    <xf numFmtId="39" fontId="6" fillId="0" borderId="11" xfId="50" applyNumberFormat="1" applyFont="1" applyFill="1" applyBorder="1" applyAlignment="1">
      <alignment horizontal="right"/>
      <protection/>
    </xf>
    <xf numFmtId="190" fontId="6" fillId="0" borderId="0" xfId="50" applyNumberFormat="1" applyFont="1" applyFill="1" applyAlignment="1">
      <alignment/>
      <protection/>
    </xf>
    <xf numFmtId="4" fontId="9" fillId="0" borderId="17" xfId="50" applyNumberFormat="1" applyFont="1" applyFill="1" applyBorder="1" applyAlignment="1">
      <alignment horizontal="right"/>
      <protection/>
    </xf>
    <xf numFmtId="4" fontId="9" fillId="0" borderId="17" xfId="50" applyNumberFormat="1" applyFont="1" applyFill="1" applyBorder="1" applyAlignment="1">
      <alignment horizontal="center"/>
      <protection/>
    </xf>
    <xf numFmtId="4" fontId="9" fillId="0" borderId="16" xfId="50" applyNumberFormat="1" applyFont="1" applyFill="1" applyBorder="1" applyAlignment="1">
      <alignment/>
      <protection/>
    </xf>
    <xf numFmtId="4" fontId="9" fillId="0" borderId="22" xfId="50" applyNumberFormat="1" applyFont="1" applyFill="1" applyBorder="1" applyAlignment="1">
      <alignment/>
      <protection/>
    </xf>
    <xf numFmtId="4" fontId="9" fillId="0" borderId="24" xfId="50" applyNumberFormat="1" applyFont="1" applyFill="1" applyBorder="1" applyAlignment="1">
      <alignment horizontal="right"/>
      <protection/>
    </xf>
    <xf numFmtId="4" fontId="9" fillId="0" borderId="22" xfId="50" applyNumberFormat="1" applyFont="1" applyFill="1" applyBorder="1" applyAlignment="1">
      <alignment horizontal="right"/>
      <protection/>
    </xf>
    <xf numFmtId="39" fontId="6" fillId="0" borderId="14" xfId="50" applyNumberFormat="1" applyFont="1" applyFill="1" applyBorder="1" applyAlignment="1">
      <alignment horizontal="center"/>
      <protection/>
    </xf>
    <xf numFmtId="4" fontId="0" fillId="0" borderId="22" xfId="50" applyNumberFormat="1" applyFont="1" applyFill="1" applyBorder="1" applyAlignment="1">
      <alignment horizontal="right"/>
      <protection/>
    </xf>
    <xf numFmtId="39" fontId="9" fillId="0" borderId="22" xfId="50" applyNumberFormat="1" applyFont="1" applyFill="1" applyBorder="1" applyAlignment="1">
      <alignment horizontal="right"/>
      <protection/>
    </xf>
    <xf numFmtId="39" fontId="9" fillId="0" borderId="13" xfId="50" applyNumberFormat="1" applyFont="1" applyFill="1" applyBorder="1" applyAlignment="1">
      <alignment horizontal="right"/>
      <protection/>
    </xf>
    <xf numFmtId="39" fontId="6" fillId="0" borderId="20" xfId="50" applyNumberFormat="1" applyFont="1" applyFill="1" applyBorder="1" applyAlignment="1">
      <alignment horizontal="right"/>
      <protection/>
    </xf>
    <xf numFmtId="39" fontId="6" fillId="0" borderId="18" xfId="50" applyNumberFormat="1" applyFont="1" applyFill="1" applyBorder="1" applyAlignment="1">
      <alignment horizontal="right"/>
      <protection/>
    </xf>
    <xf numFmtId="37" fontId="6" fillId="0" borderId="22" xfId="50" applyNumberFormat="1" applyFont="1" applyFill="1" applyBorder="1" applyAlignment="1">
      <alignment horizontal="center"/>
      <protection/>
    </xf>
    <xf numFmtId="37" fontId="6" fillId="0" borderId="13" xfId="50" applyNumberFormat="1" applyFont="1" applyFill="1" applyBorder="1" applyAlignment="1">
      <alignment horizontal="center"/>
      <protection/>
    </xf>
    <xf numFmtId="39" fontId="6" fillId="0" borderId="22" xfId="50" applyNumberFormat="1" applyFont="1" applyFill="1" applyBorder="1" applyAlignment="1">
      <alignment horizontal="center"/>
      <protection/>
    </xf>
    <xf numFmtId="39" fontId="6" fillId="0" borderId="13" xfId="50" applyNumberFormat="1" applyFont="1" applyFill="1" applyBorder="1" applyAlignment="1">
      <alignment horizontal="center"/>
      <protection/>
    </xf>
    <xf numFmtId="39" fontId="6" fillId="0" borderId="22" xfId="50" applyNumberFormat="1" applyFont="1" applyFill="1" applyBorder="1" applyAlignment="1">
      <alignment horizontal="right"/>
      <protection/>
    </xf>
    <xf numFmtId="39" fontId="6" fillId="0" borderId="13" xfId="50" applyNumberFormat="1" applyFont="1" applyFill="1" applyBorder="1" applyAlignment="1">
      <alignment horizontal="right"/>
      <protection/>
    </xf>
    <xf numFmtId="39" fontId="6" fillId="0" borderId="17" xfId="50" applyNumberFormat="1" applyFont="1" applyFill="1" applyBorder="1" applyAlignment="1">
      <alignment horizontal="right"/>
      <protection/>
    </xf>
    <xf numFmtId="39" fontId="6" fillId="0" borderId="15" xfId="50" applyNumberFormat="1" applyFont="1" applyFill="1" applyBorder="1" applyAlignment="1">
      <alignment horizontal="right"/>
      <protection/>
    </xf>
    <xf numFmtId="0" fontId="7" fillId="0" borderId="0" xfId="50" applyNumberFormat="1" applyFont="1" applyFill="1" applyAlignment="1">
      <alignment horizontal="center"/>
      <protection/>
    </xf>
    <xf numFmtId="49" fontId="5" fillId="0" borderId="0" xfId="50" applyNumberFormat="1" applyFont="1" applyFill="1" applyAlignment="1">
      <alignment horizontal="center"/>
      <protection/>
    </xf>
    <xf numFmtId="0" fontId="6" fillId="0" borderId="22" xfId="50" applyFont="1" applyFill="1" applyBorder="1" applyAlignment="1">
      <alignment horizontal="center"/>
      <protection/>
    </xf>
    <xf numFmtId="0" fontId="6" fillId="0" borderId="21" xfId="50" applyFont="1" applyFill="1" applyBorder="1" applyAlignment="1">
      <alignment horizontal="center"/>
      <protection/>
    </xf>
    <xf numFmtId="49" fontId="6" fillId="0" borderId="17" xfId="50" applyNumberFormat="1" applyFont="1" applyFill="1" applyBorder="1" applyAlignment="1">
      <alignment horizontal="center"/>
      <protection/>
    </xf>
    <xf numFmtId="49" fontId="6" fillId="0" borderId="15" xfId="50" applyNumberFormat="1" applyFont="1" applyFill="1" applyBorder="1" applyAlignment="1">
      <alignment horizontal="center"/>
      <protection/>
    </xf>
    <xf numFmtId="39" fontId="9" fillId="0" borderId="12" xfId="50" applyNumberFormat="1" applyFont="1" applyFill="1" applyBorder="1" applyAlignment="1">
      <alignment horizontal="right"/>
      <protection/>
    </xf>
    <xf numFmtId="39" fontId="9" fillId="0" borderId="10" xfId="50" applyNumberFormat="1" applyFont="1" applyFill="1" applyBorder="1" applyAlignment="1">
      <alignment horizontal="right"/>
      <protection/>
    </xf>
    <xf numFmtId="39" fontId="9" fillId="0" borderId="17" xfId="50" applyNumberFormat="1" applyFont="1" applyFill="1" applyBorder="1" applyAlignment="1">
      <alignment horizontal="right"/>
      <protection/>
    </xf>
    <xf numFmtId="39" fontId="9" fillId="0" borderId="15" xfId="50" applyNumberFormat="1" applyFont="1" applyFill="1" applyBorder="1" applyAlignment="1">
      <alignment horizontal="right"/>
      <protection/>
    </xf>
    <xf numFmtId="39" fontId="6" fillId="0" borderId="12" xfId="50" applyNumberFormat="1" applyFont="1" applyFill="1" applyBorder="1" applyAlignment="1">
      <alignment horizontal="right"/>
      <protection/>
    </xf>
    <xf numFmtId="39" fontId="6" fillId="0" borderId="10" xfId="50" applyNumberFormat="1" applyFont="1" applyFill="1" applyBorder="1" applyAlignment="1">
      <alignment horizontal="right"/>
      <protection/>
    </xf>
    <xf numFmtId="0" fontId="7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 horizontal="center"/>
      <protection/>
    </xf>
    <xf numFmtId="0" fontId="13" fillId="0" borderId="0" xfId="50" applyFont="1" applyFill="1" applyAlignment="1">
      <alignment horizontal="center"/>
      <protection/>
    </xf>
    <xf numFmtId="49" fontId="6" fillId="0" borderId="20" xfId="50" applyNumberFormat="1" applyFont="1" applyFill="1" applyBorder="1" applyAlignment="1">
      <alignment horizontal="center"/>
      <protection/>
    </xf>
    <xf numFmtId="49" fontId="6" fillId="0" borderId="18" xfId="50" applyNumberFormat="1" applyFont="1" applyFill="1" applyBorder="1" applyAlignment="1">
      <alignment horizontal="center"/>
      <protection/>
    </xf>
    <xf numFmtId="0" fontId="6" fillId="0" borderId="24" xfId="50" applyNumberFormat="1" applyFont="1" applyFill="1" applyBorder="1" applyAlignment="1">
      <alignment horizontal="center"/>
      <protection/>
    </xf>
    <xf numFmtId="0" fontId="9" fillId="0" borderId="0" xfId="50" applyNumberFormat="1" applyFont="1" applyFill="1" applyAlignment="1">
      <alignment horizontal="center"/>
      <protection/>
    </xf>
    <xf numFmtId="4" fontId="6" fillId="0" borderId="22" xfId="50" applyNumberFormat="1" applyFont="1" applyFill="1" applyBorder="1" applyAlignment="1">
      <alignment horizontal="right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800100</xdr:colOff>
      <xdr:row>6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showGridLines="0" tabSelected="1" view="pageBreakPreview" zoomScaleSheetLayoutView="100" zoomScalePageLayoutView="0" workbookViewId="0" topLeftCell="A88">
      <selection activeCell="A109" sqref="A109"/>
    </sheetView>
  </sheetViews>
  <sheetFormatPr defaultColWidth="8.00390625" defaultRowHeight="11.25" customHeight="1"/>
  <cols>
    <col min="1" max="1" width="40.7109375" style="3" customWidth="1"/>
    <col min="2" max="2" width="11.7109375" style="3" customWidth="1"/>
    <col min="3" max="3" width="12.00390625" style="3" customWidth="1"/>
    <col min="4" max="4" width="12.8515625" style="3" customWidth="1"/>
    <col min="5" max="5" width="11.140625" style="3" customWidth="1"/>
    <col min="6" max="6" width="12.140625" style="11" customWidth="1"/>
    <col min="7" max="7" width="10.28125" style="3" customWidth="1"/>
    <col min="8" max="8" width="11.421875" style="3" customWidth="1"/>
    <col min="9" max="9" width="10.00390625" style="11" customWidth="1"/>
    <col min="10" max="10" width="14.57421875" style="3" customWidth="1"/>
    <col min="11" max="11" width="8.00390625" style="3" customWidth="1"/>
    <col min="12" max="12" width="11.00390625" style="3" bestFit="1" customWidth="1"/>
    <col min="13" max="16384" width="8.00390625" style="3" customWidth="1"/>
  </cols>
  <sheetData>
    <row r="1" spans="1:10" ht="15" customHeight="1">
      <c r="A1" s="1"/>
      <c r="B1" s="2"/>
      <c r="C1" s="2"/>
      <c r="D1" s="2"/>
      <c r="E1" s="2"/>
      <c r="F1" s="5"/>
      <c r="G1" s="2"/>
      <c r="H1" s="2"/>
      <c r="I1" s="5"/>
      <c r="J1" s="2"/>
    </row>
    <row r="2" spans="1:10" ht="11.25" customHeight="1">
      <c r="A2" s="135" t="s">
        <v>117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1.25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1.25" customHeight="1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11.25" customHeight="1">
      <c r="A5" s="148" t="s">
        <v>3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1.25" customHeight="1">
      <c r="A6" s="147" t="s">
        <v>129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1.25" customHeight="1">
      <c r="A7" s="4"/>
      <c r="B7" s="4"/>
      <c r="C7" s="4"/>
      <c r="D7" s="4"/>
      <c r="E7" s="4"/>
      <c r="F7" s="4"/>
      <c r="G7" s="4"/>
      <c r="H7" s="4"/>
      <c r="I7" s="5"/>
      <c r="J7" s="5"/>
    </row>
    <row r="8" spans="1:10" ht="11.25" customHeight="1">
      <c r="A8" s="6" t="s">
        <v>4</v>
      </c>
      <c r="B8" s="7"/>
      <c r="C8" s="8"/>
      <c r="D8" s="8"/>
      <c r="E8" s="9"/>
      <c r="F8" s="56"/>
      <c r="G8" s="8"/>
      <c r="H8" s="10"/>
      <c r="J8" s="12">
        <v>1</v>
      </c>
    </row>
    <row r="9" spans="1:10" ht="11.25" customHeight="1">
      <c r="A9" s="13"/>
      <c r="B9" s="14" t="s">
        <v>5</v>
      </c>
      <c r="C9" s="15" t="s">
        <v>5</v>
      </c>
      <c r="D9" s="137" t="s">
        <v>6</v>
      </c>
      <c r="E9" s="138"/>
      <c r="F9" s="138"/>
      <c r="G9" s="138"/>
      <c r="H9" s="138"/>
      <c r="I9" s="16"/>
      <c r="J9" s="17" t="s">
        <v>7</v>
      </c>
    </row>
    <row r="10" spans="1:10" ht="11.25" customHeight="1">
      <c r="A10" s="18" t="s">
        <v>8</v>
      </c>
      <c r="B10" s="19" t="s">
        <v>9</v>
      </c>
      <c r="C10" s="19" t="s">
        <v>10</v>
      </c>
      <c r="D10" s="139" t="s">
        <v>130</v>
      </c>
      <c r="E10" s="140"/>
      <c r="F10" s="21" t="s">
        <v>0</v>
      </c>
      <c r="G10" s="139" t="s">
        <v>131</v>
      </c>
      <c r="H10" s="140"/>
      <c r="I10" s="20" t="s">
        <v>0</v>
      </c>
      <c r="J10" s="20" t="s">
        <v>11</v>
      </c>
    </row>
    <row r="11" spans="1:10" ht="11.25" customHeight="1">
      <c r="A11" s="22"/>
      <c r="B11" s="23"/>
      <c r="C11" s="24" t="s">
        <v>12</v>
      </c>
      <c r="D11" s="150" t="s">
        <v>13</v>
      </c>
      <c r="E11" s="151"/>
      <c r="F11" s="26" t="s">
        <v>14</v>
      </c>
      <c r="G11" s="150" t="s">
        <v>15</v>
      </c>
      <c r="H11" s="151"/>
      <c r="I11" s="25" t="s">
        <v>16</v>
      </c>
      <c r="J11" s="25" t="s">
        <v>17</v>
      </c>
    </row>
    <row r="12" spans="1:10" ht="11.25" customHeight="1">
      <c r="A12" s="27" t="s">
        <v>18</v>
      </c>
      <c r="B12" s="93">
        <f>SUM(B14,B18,B21,B26,B30,B35,B42,B48,B51,B55,B63)</f>
        <v>112540000</v>
      </c>
      <c r="C12" s="93">
        <f>B12</f>
        <v>112540000</v>
      </c>
      <c r="D12" s="141">
        <f>SUM(D13+D47)</f>
        <v>3274191.44</v>
      </c>
      <c r="E12" s="142"/>
      <c r="F12" s="86">
        <f>(D12/C12)*100</f>
        <v>2.909357952727919</v>
      </c>
      <c r="G12" s="141">
        <f>G13+G47</f>
        <v>11707763.55</v>
      </c>
      <c r="H12" s="142"/>
      <c r="I12" s="86">
        <f>(G12/C12)*100</f>
        <v>10.403202017060602</v>
      </c>
      <c r="J12" s="105">
        <f>C12-G12</f>
        <v>100832236.45</v>
      </c>
    </row>
    <row r="13" spans="1:10" ht="11.25" customHeight="1">
      <c r="A13" s="28" t="s">
        <v>19</v>
      </c>
      <c r="B13" s="93">
        <f>SUM(B14+B18+B21+B26+B30+B34+B35+B42)</f>
        <v>109540000</v>
      </c>
      <c r="C13" s="93">
        <f>SUM(C14+C18+C21+C26+C30+C34+C35+C42)</f>
        <v>109540000</v>
      </c>
      <c r="D13" s="143">
        <f>SUM(D14+D21+D26+D35+D42)</f>
        <v>3274191.44</v>
      </c>
      <c r="E13" s="144"/>
      <c r="F13" s="86">
        <f>(D13/C13)*100</f>
        <v>2.989037283184225</v>
      </c>
      <c r="G13" s="143">
        <f>G21+G35+G42</f>
        <v>11707763.55</v>
      </c>
      <c r="H13" s="144"/>
      <c r="I13" s="86">
        <f>(G13/C13)*100</f>
        <v>10.688117171809386</v>
      </c>
      <c r="J13" s="105">
        <f aca="true" t="shared" si="0" ref="J13:J76">C13-G13</f>
        <v>97832236.45</v>
      </c>
    </row>
    <row r="14" spans="1:10" ht="11.25" customHeight="1">
      <c r="A14" s="28" t="s">
        <v>20</v>
      </c>
      <c r="B14" s="59">
        <f>SUM(B15:B17)</f>
        <v>0</v>
      </c>
      <c r="C14" s="59">
        <f aca="true" t="shared" si="1" ref="C14:C69">B14</f>
        <v>0</v>
      </c>
      <c r="D14" s="133">
        <v>0</v>
      </c>
      <c r="E14" s="134"/>
      <c r="F14" s="70">
        <v>0</v>
      </c>
      <c r="G14" s="133">
        <v>0</v>
      </c>
      <c r="H14" s="134"/>
      <c r="I14" s="62">
        <v>0</v>
      </c>
      <c r="J14" s="61">
        <f t="shared" si="0"/>
        <v>0</v>
      </c>
    </row>
    <row r="15" spans="1:10" ht="11.25" customHeight="1">
      <c r="A15" s="28" t="s">
        <v>21</v>
      </c>
      <c r="B15" s="59">
        <v>0</v>
      </c>
      <c r="C15" s="59">
        <f t="shared" si="1"/>
        <v>0</v>
      </c>
      <c r="D15" s="133">
        <v>0</v>
      </c>
      <c r="E15" s="134"/>
      <c r="F15" s="70">
        <v>0</v>
      </c>
      <c r="G15" s="133">
        <v>0</v>
      </c>
      <c r="H15" s="134"/>
      <c r="I15" s="62">
        <v>0</v>
      </c>
      <c r="J15" s="61">
        <f t="shared" si="0"/>
        <v>0</v>
      </c>
    </row>
    <row r="16" spans="1:10" ht="11.25" customHeight="1">
      <c r="A16" s="28" t="s">
        <v>22</v>
      </c>
      <c r="B16" s="59">
        <v>0</v>
      </c>
      <c r="C16" s="59">
        <f t="shared" si="1"/>
        <v>0</v>
      </c>
      <c r="D16" s="133">
        <v>0</v>
      </c>
      <c r="E16" s="134"/>
      <c r="F16" s="70">
        <v>0</v>
      </c>
      <c r="G16" s="133">
        <v>0</v>
      </c>
      <c r="H16" s="134"/>
      <c r="I16" s="62">
        <v>0</v>
      </c>
      <c r="J16" s="61">
        <f t="shared" si="0"/>
        <v>0</v>
      </c>
    </row>
    <row r="17" spans="1:10" ht="11.25" customHeight="1">
      <c r="A17" s="28" t="s">
        <v>23</v>
      </c>
      <c r="B17" s="59">
        <v>0</v>
      </c>
      <c r="C17" s="59">
        <f t="shared" si="1"/>
        <v>0</v>
      </c>
      <c r="D17" s="133">
        <v>0</v>
      </c>
      <c r="E17" s="134"/>
      <c r="F17" s="70">
        <v>0</v>
      </c>
      <c r="G17" s="133">
        <v>0</v>
      </c>
      <c r="H17" s="134"/>
      <c r="I17" s="62">
        <v>0</v>
      </c>
      <c r="J17" s="61">
        <f t="shared" si="0"/>
        <v>0</v>
      </c>
    </row>
    <row r="18" spans="1:10" ht="11.25" customHeight="1">
      <c r="A18" s="28" t="s">
        <v>24</v>
      </c>
      <c r="B18" s="59">
        <f>SUM(B19:B20)</f>
        <v>0</v>
      </c>
      <c r="C18" s="59">
        <f t="shared" si="1"/>
        <v>0</v>
      </c>
      <c r="D18" s="133">
        <v>0</v>
      </c>
      <c r="E18" s="134"/>
      <c r="F18" s="70">
        <v>0</v>
      </c>
      <c r="G18" s="133">
        <v>0</v>
      </c>
      <c r="H18" s="134"/>
      <c r="I18" s="62">
        <v>0</v>
      </c>
      <c r="J18" s="61">
        <f t="shared" si="0"/>
        <v>0</v>
      </c>
    </row>
    <row r="19" spans="1:10" ht="11.25" customHeight="1">
      <c r="A19" s="28" t="s">
        <v>25</v>
      </c>
      <c r="B19" s="59">
        <v>0</v>
      </c>
      <c r="C19" s="59">
        <f t="shared" si="1"/>
        <v>0</v>
      </c>
      <c r="D19" s="133">
        <v>0</v>
      </c>
      <c r="E19" s="134"/>
      <c r="F19" s="70">
        <v>0</v>
      </c>
      <c r="G19" s="133">
        <v>0</v>
      </c>
      <c r="H19" s="134"/>
      <c r="I19" s="62">
        <v>0</v>
      </c>
      <c r="J19" s="61">
        <f t="shared" si="0"/>
        <v>0</v>
      </c>
    </row>
    <row r="20" spans="1:10" ht="11.25" customHeight="1">
      <c r="A20" s="28" t="s">
        <v>26</v>
      </c>
      <c r="B20" s="59">
        <v>0</v>
      </c>
      <c r="C20" s="59">
        <f t="shared" si="1"/>
        <v>0</v>
      </c>
      <c r="D20" s="133">
        <v>0</v>
      </c>
      <c r="E20" s="134"/>
      <c r="F20" s="70">
        <v>0</v>
      </c>
      <c r="G20" s="133">
        <v>0</v>
      </c>
      <c r="H20" s="134"/>
      <c r="I20" s="62">
        <v>0</v>
      </c>
      <c r="J20" s="61">
        <f t="shared" si="0"/>
        <v>0</v>
      </c>
    </row>
    <row r="21" spans="1:10" ht="11.25" customHeight="1">
      <c r="A21" s="28" t="s">
        <v>27</v>
      </c>
      <c r="B21" s="93">
        <f>SUM(B22:B25)</f>
        <v>6180000</v>
      </c>
      <c r="C21" s="93">
        <f t="shared" si="1"/>
        <v>6180000</v>
      </c>
      <c r="D21" s="143">
        <f>D22+D23+D24+D25</f>
        <v>1436865.91</v>
      </c>
      <c r="E21" s="144"/>
      <c r="F21" s="86">
        <f>(D21/C21)*100</f>
        <v>23.250257443365694</v>
      </c>
      <c r="G21" s="143">
        <f>G23</f>
        <v>1601738.32</v>
      </c>
      <c r="H21" s="144"/>
      <c r="I21" s="86">
        <f>(G21/C21)*100</f>
        <v>25.91809579288026</v>
      </c>
      <c r="J21" s="105">
        <f t="shared" si="0"/>
        <v>4578261.68</v>
      </c>
    </row>
    <row r="22" spans="1:10" ht="11.25" customHeight="1">
      <c r="A22" s="28" t="s">
        <v>28</v>
      </c>
      <c r="B22" s="59">
        <v>0</v>
      </c>
      <c r="C22" s="59">
        <f t="shared" si="1"/>
        <v>0</v>
      </c>
      <c r="D22" s="133">
        <v>0</v>
      </c>
      <c r="E22" s="134"/>
      <c r="F22" s="70">
        <v>0</v>
      </c>
      <c r="G22" s="133">
        <v>0</v>
      </c>
      <c r="H22" s="134"/>
      <c r="I22" s="62">
        <v>0</v>
      </c>
      <c r="J22" s="61">
        <f t="shared" si="0"/>
        <v>0</v>
      </c>
    </row>
    <row r="23" spans="1:10" ht="11.25" customHeight="1">
      <c r="A23" s="28" t="s">
        <v>29</v>
      </c>
      <c r="B23" s="59">
        <v>6180000</v>
      </c>
      <c r="C23" s="59">
        <f t="shared" si="1"/>
        <v>6180000</v>
      </c>
      <c r="D23" s="133">
        <v>1436865.91</v>
      </c>
      <c r="E23" s="134"/>
      <c r="F23" s="70">
        <f>(D23/C23)*100</f>
        <v>23.250257443365694</v>
      </c>
      <c r="G23" s="133">
        <v>1601738.32</v>
      </c>
      <c r="H23" s="134"/>
      <c r="I23" s="70">
        <f>(G23/C23)*100</f>
        <v>25.91809579288026</v>
      </c>
      <c r="J23" s="61">
        <f>C23-G23</f>
        <v>4578261.68</v>
      </c>
    </row>
    <row r="24" spans="1:10" ht="11.25" customHeight="1">
      <c r="A24" s="28" t="s">
        <v>30</v>
      </c>
      <c r="B24" s="59">
        <v>0</v>
      </c>
      <c r="C24" s="59">
        <f t="shared" si="1"/>
        <v>0</v>
      </c>
      <c r="D24" s="133">
        <v>0</v>
      </c>
      <c r="E24" s="134"/>
      <c r="F24" s="70">
        <v>0</v>
      </c>
      <c r="G24" s="133">
        <v>0</v>
      </c>
      <c r="H24" s="134"/>
      <c r="I24" s="62">
        <v>0</v>
      </c>
      <c r="J24" s="61">
        <f t="shared" si="0"/>
        <v>0</v>
      </c>
    </row>
    <row r="25" spans="1:10" ht="11.25" customHeight="1">
      <c r="A25" s="28" t="s">
        <v>31</v>
      </c>
      <c r="B25" s="59">
        <v>0</v>
      </c>
      <c r="C25" s="59">
        <f t="shared" si="1"/>
        <v>0</v>
      </c>
      <c r="D25" s="133">
        <v>0</v>
      </c>
      <c r="E25" s="134"/>
      <c r="F25" s="70">
        <v>0</v>
      </c>
      <c r="G25" s="133">
        <v>0</v>
      </c>
      <c r="H25" s="134"/>
      <c r="I25" s="62">
        <v>0</v>
      </c>
      <c r="J25" s="61">
        <f t="shared" si="0"/>
        <v>0</v>
      </c>
    </row>
    <row r="26" spans="1:10" ht="11.25" customHeight="1">
      <c r="A26" s="28" t="s">
        <v>32</v>
      </c>
      <c r="B26" s="59">
        <f>SUM(B27:B29)</f>
        <v>0</v>
      </c>
      <c r="C26" s="59">
        <f t="shared" si="1"/>
        <v>0</v>
      </c>
      <c r="D26" s="133">
        <v>0</v>
      </c>
      <c r="E26" s="134"/>
      <c r="F26" s="70">
        <v>0</v>
      </c>
      <c r="G26" s="133">
        <v>0</v>
      </c>
      <c r="H26" s="134"/>
      <c r="I26" s="62">
        <v>0</v>
      </c>
      <c r="J26" s="61">
        <f t="shared" si="0"/>
        <v>0</v>
      </c>
    </row>
    <row r="27" spans="1:10" ht="11.25" customHeight="1">
      <c r="A27" s="28" t="s">
        <v>33</v>
      </c>
      <c r="B27" s="59">
        <v>0</v>
      </c>
      <c r="C27" s="59">
        <f t="shared" si="1"/>
        <v>0</v>
      </c>
      <c r="D27" s="133">
        <v>0</v>
      </c>
      <c r="E27" s="134"/>
      <c r="F27" s="70">
        <v>0</v>
      </c>
      <c r="G27" s="133">
        <v>0</v>
      </c>
      <c r="H27" s="134"/>
      <c r="I27" s="62">
        <v>0</v>
      </c>
      <c r="J27" s="61">
        <f t="shared" si="0"/>
        <v>0</v>
      </c>
    </row>
    <row r="28" spans="1:10" ht="11.25" customHeight="1">
      <c r="A28" s="28" t="s">
        <v>34</v>
      </c>
      <c r="B28" s="59">
        <v>0</v>
      </c>
      <c r="C28" s="59">
        <f t="shared" si="1"/>
        <v>0</v>
      </c>
      <c r="D28" s="133">
        <v>0</v>
      </c>
      <c r="E28" s="134"/>
      <c r="F28" s="70">
        <v>0</v>
      </c>
      <c r="G28" s="133">
        <v>0</v>
      </c>
      <c r="H28" s="134"/>
      <c r="I28" s="62">
        <v>0</v>
      </c>
      <c r="J28" s="61">
        <f t="shared" si="0"/>
        <v>0</v>
      </c>
    </row>
    <row r="29" spans="1:10" ht="11.25" customHeight="1">
      <c r="A29" s="28" t="s">
        <v>35</v>
      </c>
      <c r="B29" s="59">
        <v>0</v>
      </c>
      <c r="C29" s="59">
        <f t="shared" si="1"/>
        <v>0</v>
      </c>
      <c r="D29" s="133">
        <v>0</v>
      </c>
      <c r="E29" s="134"/>
      <c r="F29" s="70">
        <v>0</v>
      </c>
      <c r="G29" s="133">
        <v>0</v>
      </c>
      <c r="H29" s="134"/>
      <c r="I29" s="62">
        <v>0</v>
      </c>
      <c r="J29" s="61">
        <f t="shared" si="0"/>
        <v>0</v>
      </c>
    </row>
    <row r="30" spans="1:10" ht="11.25" customHeight="1">
      <c r="A30" s="28" t="s">
        <v>36</v>
      </c>
      <c r="B30" s="59">
        <f>SUM(B31:B33)</f>
        <v>0</v>
      </c>
      <c r="C30" s="59">
        <f t="shared" si="1"/>
        <v>0</v>
      </c>
      <c r="D30" s="133">
        <v>0</v>
      </c>
      <c r="E30" s="134"/>
      <c r="F30" s="70">
        <v>0</v>
      </c>
      <c r="G30" s="133">
        <v>0</v>
      </c>
      <c r="H30" s="134"/>
      <c r="I30" s="62">
        <v>0</v>
      </c>
      <c r="J30" s="61">
        <f t="shared" si="0"/>
        <v>0</v>
      </c>
    </row>
    <row r="31" spans="1:10" ht="11.25" customHeight="1">
      <c r="A31" s="28" t="s">
        <v>37</v>
      </c>
      <c r="B31" s="59">
        <v>0</v>
      </c>
      <c r="C31" s="59">
        <f t="shared" si="1"/>
        <v>0</v>
      </c>
      <c r="D31" s="133">
        <v>0</v>
      </c>
      <c r="E31" s="134"/>
      <c r="F31" s="70">
        <v>0</v>
      </c>
      <c r="G31" s="133">
        <v>0</v>
      </c>
      <c r="H31" s="134"/>
      <c r="I31" s="62">
        <v>0</v>
      </c>
      <c r="J31" s="61">
        <f t="shared" si="0"/>
        <v>0</v>
      </c>
    </row>
    <row r="32" spans="1:10" ht="11.25" customHeight="1">
      <c r="A32" s="28" t="s">
        <v>38</v>
      </c>
      <c r="B32" s="59">
        <v>0</v>
      </c>
      <c r="C32" s="59">
        <f t="shared" si="1"/>
        <v>0</v>
      </c>
      <c r="D32" s="133">
        <v>0</v>
      </c>
      <c r="E32" s="134"/>
      <c r="F32" s="70">
        <v>0</v>
      </c>
      <c r="G32" s="133">
        <v>0</v>
      </c>
      <c r="H32" s="134"/>
      <c r="I32" s="62">
        <v>0</v>
      </c>
      <c r="J32" s="61">
        <f t="shared" si="0"/>
        <v>0</v>
      </c>
    </row>
    <row r="33" spans="1:10" ht="11.25" customHeight="1">
      <c r="A33" s="29" t="s">
        <v>39</v>
      </c>
      <c r="B33" s="59">
        <v>0</v>
      </c>
      <c r="C33" s="59">
        <f t="shared" si="1"/>
        <v>0</v>
      </c>
      <c r="D33" s="133">
        <v>0</v>
      </c>
      <c r="E33" s="134"/>
      <c r="F33" s="70">
        <v>0</v>
      </c>
      <c r="G33" s="133">
        <v>0</v>
      </c>
      <c r="H33" s="134"/>
      <c r="I33" s="62">
        <v>0</v>
      </c>
      <c r="J33" s="61">
        <f t="shared" si="0"/>
        <v>0</v>
      </c>
    </row>
    <row r="34" spans="1:10" ht="11.25" customHeight="1">
      <c r="A34" s="28" t="s">
        <v>40</v>
      </c>
      <c r="B34" s="59">
        <v>0</v>
      </c>
      <c r="C34" s="59">
        <f t="shared" si="1"/>
        <v>0</v>
      </c>
      <c r="D34" s="133">
        <v>0</v>
      </c>
      <c r="E34" s="134"/>
      <c r="F34" s="70">
        <v>0</v>
      </c>
      <c r="G34" s="133">
        <v>0</v>
      </c>
      <c r="H34" s="134"/>
      <c r="I34" s="62">
        <v>0</v>
      </c>
      <c r="J34" s="61">
        <f t="shared" si="0"/>
        <v>0</v>
      </c>
    </row>
    <row r="35" spans="1:10" ht="11.25" customHeight="1">
      <c r="A35" s="28" t="s">
        <v>41</v>
      </c>
      <c r="B35" s="93">
        <f>SUM(B36:B41)</f>
        <v>103000000</v>
      </c>
      <c r="C35" s="93">
        <f t="shared" si="1"/>
        <v>103000000</v>
      </c>
      <c r="D35" s="143">
        <f>SUM(D36:D41)</f>
        <v>1837325.53</v>
      </c>
      <c r="E35" s="144"/>
      <c r="F35" s="86">
        <f>(D35/C35)*100</f>
        <v>1.7838111941747572</v>
      </c>
      <c r="G35" s="143">
        <f>G39</f>
        <v>10097609.08</v>
      </c>
      <c r="H35" s="144"/>
      <c r="I35" s="86">
        <f>(G35/C35)*100</f>
        <v>9.803503961165049</v>
      </c>
      <c r="J35" s="105">
        <f t="shared" si="0"/>
        <v>92902390.92</v>
      </c>
    </row>
    <row r="36" spans="1:10" ht="11.25" customHeight="1">
      <c r="A36" s="28" t="s">
        <v>42</v>
      </c>
      <c r="B36" s="59">
        <v>0</v>
      </c>
      <c r="C36" s="59">
        <f t="shared" si="1"/>
        <v>0</v>
      </c>
      <c r="D36" s="133">
        <v>0</v>
      </c>
      <c r="E36" s="134"/>
      <c r="F36" s="70">
        <v>0</v>
      </c>
      <c r="G36" s="133">
        <v>0</v>
      </c>
      <c r="H36" s="134"/>
      <c r="I36" s="62">
        <v>0</v>
      </c>
      <c r="J36" s="61">
        <f t="shared" si="0"/>
        <v>0</v>
      </c>
    </row>
    <row r="37" spans="1:10" ht="11.25" customHeight="1">
      <c r="A37" s="28" t="s">
        <v>43</v>
      </c>
      <c r="B37" s="59">
        <v>0</v>
      </c>
      <c r="C37" s="59">
        <f>B37</f>
        <v>0</v>
      </c>
      <c r="D37" s="133">
        <v>0</v>
      </c>
      <c r="E37" s="134"/>
      <c r="F37" s="70">
        <v>0</v>
      </c>
      <c r="G37" s="133">
        <v>0</v>
      </c>
      <c r="H37" s="134"/>
      <c r="I37" s="62">
        <v>0</v>
      </c>
      <c r="J37" s="61">
        <f t="shared" si="0"/>
        <v>0</v>
      </c>
    </row>
    <row r="38" spans="1:10" ht="11.25" customHeight="1">
      <c r="A38" s="28" t="s">
        <v>44</v>
      </c>
      <c r="B38" s="59">
        <v>0</v>
      </c>
      <c r="C38" s="59">
        <f t="shared" si="1"/>
        <v>0</v>
      </c>
      <c r="D38" s="133">
        <v>0</v>
      </c>
      <c r="E38" s="134"/>
      <c r="F38" s="70">
        <v>0</v>
      </c>
      <c r="G38" s="133">
        <v>0</v>
      </c>
      <c r="H38" s="134"/>
      <c r="I38" s="62">
        <v>0</v>
      </c>
      <c r="J38" s="61">
        <f t="shared" si="0"/>
        <v>0</v>
      </c>
    </row>
    <row r="39" spans="1:10" ht="11.25" customHeight="1">
      <c r="A39" s="28" t="s">
        <v>45</v>
      </c>
      <c r="B39" s="59">
        <v>103000000</v>
      </c>
      <c r="C39" s="59">
        <f>B39</f>
        <v>103000000</v>
      </c>
      <c r="D39" s="133">
        <v>1837325.53</v>
      </c>
      <c r="E39" s="134"/>
      <c r="F39" s="70">
        <f>(D39/C39)*100</f>
        <v>1.7838111941747572</v>
      </c>
      <c r="G39" s="133">
        <v>10097609.08</v>
      </c>
      <c r="H39" s="134"/>
      <c r="I39" s="70">
        <f>(G39/C39)*100</f>
        <v>9.803503961165049</v>
      </c>
      <c r="J39" s="61">
        <f t="shared" si="0"/>
        <v>92902390.92</v>
      </c>
    </row>
    <row r="40" spans="1:10" ht="11.25" customHeight="1">
      <c r="A40" s="28" t="s">
        <v>46</v>
      </c>
      <c r="B40" s="59">
        <v>0</v>
      </c>
      <c r="C40" s="59">
        <f t="shared" si="1"/>
        <v>0</v>
      </c>
      <c r="D40" s="133">
        <v>0</v>
      </c>
      <c r="E40" s="134"/>
      <c r="F40" s="70">
        <v>0</v>
      </c>
      <c r="G40" s="133">
        <v>0</v>
      </c>
      <c r="H40" s="134"/>
      <c r="I40" s="62">
        <v>0</v>
      </c>
      <c r="J40" s="61">
        <f t="shared" si="0"/>
        <v>0</v>
      </c>
    </row>
    <row r="41" spans="1:10" ht="11.25" customHeight="1">
      <c r="A41" s="30" t="s">
        <v>47</v>
      </c>
      <c r="B41" s="59">
        <v>0</v>
      </c>
      <c r="C41" s="59">
        <f t="shared" si="1"/>
        <v>0</v>
      </c>
      <c r="D41" s="133">
        <v>0</v>
      </c>
      <c r="E41" s="134"/>
      <c r="F41" s="70">
        <v>0</v>
      </c>
      <c r="G41" s="133">
        <v>0</v>
      </c>
      <c r="H41" s="134"/>
      <c r="I41" s="62">
        <v>0</v>
      </c>
      <c r="J41" s="61">
        <f t="shared" si="0"/>
        <v>0</v>
      </c>
    </row>
    <row r="42" spans="1:10" ht="11.25" customHeight="1">
      <c r="A42" s="28" t="s">
        <v>48</v>
      </c>
      <c r="B42" s="93">
        <f>SUM(B43:B46)</f>
        <v>360000</v>
      </c>
      <c r="C42" s="93">
        <f t="shared" si="1"/>
        <v>360000</v>
      </c>
      <c r="D42" s="133">
        <f>SUM(D43:D46)</f>
        <v>0</v>
      </c>
      <c r="E42" s="134"/>
      <c r="F42" s="70">
        <f>(D42/C42)*100</f>
        <v>0</v>
      </c>
      <c r="G42" s="143">
        <f>G43</f>
        <v>8416.15</v>
      </c>
      <c r="H42" s="144"/>
      <c r="I42" s="86">
        <f>(G42/C42)*100</f>
        <v>2.3378194444444444</v>
      </c>
      <c r="J42" s="105">
        <f t="shared" si="0"/>
        <v>351583.85</v>
      </c>
    </row>
    <row r="43" spans="1:10" ht="11.25" customHeight="1">
      <c r="A43" s="28" t="s">
        <v>49</v>
      </c>
      <c r="B43" s="59">
        <v>60000</v>
      </c>
      <c r="C43" s="59">
        <f t="shared" si="1"/>
        <v>60000</v>
      </c>
      <c r="D43" s="133">
        <v>0</v>
      </c>
      <c r="E43" s="134"/>
      <c r="F43" s="70">
        <f>(D43/C43)*100</f>
        <v>0</v>
      </c>
      <c r="G43" s="133">
        <v>8416.15</v>
      </c>
      <c r="H43" s="134"/>
      <c r="I43" s="70">
        <f>(G43/C43)*100</f>
        <v>14.026916666666667</v>
      </c>
      <c r="J43" s="61">
        <f t="shared" si="0"/>
        <v>51583.85</v>
      </c>
    </row>
    <row r="44" spans="1:10" ht="11.25" customHeight="1">
      <c r="A44" s="28" t="s">
        <v>50</v>
      </c>
      <c r="B44" s="59">
        <v>0</v>
      </c>
      <c r="C44" s="59">
        <f t="shared" si="1"/>
        <v>0</v>
      </c>
      <c r="D44" s="133">
        <v>0</v>
      </c>
      <c r="E44" s="134"/>
      <c r="F44" s="70">
        <v>0</v>
      </c>
      <c r="G44" s="133">
        <v>0</v>
      </c>
      <c r="H44" s="134"/>
      <c r="I44" s="62">
        <v>0</v>
      </c>
      <c r="J44" s="61">
        <f t="shared" si="0"/>
        <v>0</v>
      </c>
    </row>
    <row r="45" spans="1:10" ht="11.25" customHeight="1">
      <c r="A45" s="28" t="s">
        <v>51</v>
      </c>
      <c r="B45" s="59">
        <v>0</v>
      </c>
      <c r="C45" s="59">
        <f t="shared" si="1"/>
        <v>0</v>
      </c>
      <c r="D45" s="133">
        <v>0</v>
      </c>
      <c r="E45" s="134"/>
      <c r="F45" s="70">
        <v>0</v>
      </c>
      <c r="G45" s="133">
        <v>0</v>
      </c>
      <c r="H45" s="134"/>
      <c r="I45" s="62">
        <v>0</v>
      </c>
      <c r="J45" s="61">
        <f t="shared" si="0"/>
        <v>0</v>
      </c>
    </row>
    <row r="46" spans="1:10" ht="11.25" customHeight="1">
      <c r="A46" s="30" t="s">
        <v>52</v>
      </c>
      <c r="B46" s="59">
        <v>300000</v>
      </c>
      <c r="C46" s="59">
        <f t="shared" si="1"/>
        <v>300000</v>
      </c>
      <c r="D46" s="133">
        <v>0</v>
      </c>
      <c r="E46" s="134"/>
      <c r="F46" s="70">
        <v>0</v>
      </c>
      <c r="G46" s="133">
        <v>0</v>
      </c>
      <c r="H46" s="134"/>
      <c r="I46" s="62">
        <v>0</v>
      </c>
      <c r="J46" s="61">
        <f t="shared" si="0"/>
        <v>300000</v>
      </c>
    </row>
    <row r="47" spans="1:10" ht="11.25" customHeight="1">
      <c r="A47" s="28" t="s">
        <v>53</v>
      </c>
      <c r="B47" s="93">
        <f>SUM(B48+B51+B54+B55+B63)</f>
        <v>3000000</v>
      </c>
      <c r="C47" s="93">
        <f t="shared" si="1"/>
        <v>3000000</v>
      </c>
      <c r="D47" s="133">
        <f>SUM(D48+D51+D54+D55+D63)</f>
        <v>0</v>
      </c>
      <c r="E47" s="134"/>
      <c r="F47" s="70">
        <v>0</v>
      </c>
      <c r="G47" s="133">
        <v>0</v>
      </c>
      <c r="H47" s="134"/>
      <c r="I47" s="62">
        <v>0</v>
      </c>
      <c r="J47" s="105">
        <f t="shared" si="0"/>
        <v>3000000</v>
      </c>
    </row>
    <row r="48" spans="1:10" ht="11.25" customHeight="1">
      <c r="A48" s="28" t="s">
        <v>54</v>
      </c>
      <c r="B48" s="59">
        <f>SUM(B49+B50)</f>
        <v>0</v>
      </c>
      <c r="C48" s="59">
        <f t="shared" si="1"/>
        <v>0</v>
      </c>
      <c r="D48" s="133">
        <f>SUM(D49:D50)</f>
        <v>0</v>
      </c>
      <c r="E48" s="134"/>
      <c r="F48" s="70">
        <v>0</v>
      </c>
      <c r="G48" s="133">
        <v>0</v>
      </c>
      <c r="H48" s="134"/>
      <c r="I48" s="62">
        <v>0</v>
      </c>
      <c r="J48" s="61">
        <f t="shared" si="0"/>
        <v>0</v>
      </c>
    </row>
    <row r="49" spans="1:10" ht="11.25" customHeight="1">
      <c r="A49" s="28" t="s">
        <v>55</v>
      </c>
      <c r="B49" s="59">
        <v>0</v>
      </c>
      <c r="C49" s="59">
        <f t="shared" si="1"/>
        <v>0</v>
      </c>
      <c r="D49" s="133">
        <v>0</v>
      </c>
      <c r="E49" s="134"/>
      <c r="F49" s="70">
        <v>0</v>
      </c>
      <c r="G49" s="133">
        <v>0</v>
      </c>
      <c r="H49" s="134"/>
      <c r="I49" s="62">
        <v>0</v>
      </c>
      <c r="J49" s="61">
        <f t="shared" si="0"/>
        <v>0</v>
      </c>
    </row>
    <row r="50" spans="1:10" ht="11.25" customHeight="1">
      <c r="A50" s="28" t="s">
        <v>56</v>
      </c>
      <c r="B50" s="59">
        <v>0</v>
      </c>
      <c r="C50" s="59">
        <f t="shared" si="1"/>
        <v>0</v>
      </c>
      <c r="D50" s="133">
        <v>0</v>
      </c>
      <c r="E50" s="134"/>
      <c r="F50" s="70">
        <v>0</v>
      </c>
      <c r="G50" s="133">
        <v>0</v>
      </c>
      <c r="H50" s="134"/>
      <c r="I50" s="62">
        <v>0</v>
      </c>
      <c r="J50" s="61">
        <f t="shared" si="0"/>
        <v>0</v>
      </c>
    </row>
    <row r="51" spans="1:10" ht="11.25" customHeight="1">
      <c r="A51" s="28" t="s">
        <v>57</v>
      </c>
      <c r="B51" s="59">
        <f>SUM(B52+B53)</f>
        <v>0</v>
      </c>
      <c r="C51" s="59">
        <f t="shared" si="1"/>
        <v>0</v>
      </c>
      <c r="D51" s="133">
        <f>SUM(D52+D53)</f>
        <v>0</v>
      </c>
      <c r="E51" s="134"/>
      <c r="F51" s="70">
        <v>0</v>
      </c>
      <c r="G51" s="133">
        <v>0</v>
      </c>
      <c r="H51" s="134"/>
      <c r="I51" s="62">
        <v>0</v>
      </c>
      <c r="J51" s="61">
        <f t="shared" si="0"/>
        <v>0</v>
      </c>
    </row>
    <row r="52" spans="1:10" ht="11.25" customHeight="1">
      <c r="A52" s="28" t="s">
        <v>58</v>
      </c>
      <c r="B52" s="59">
        <v>0</v>
      </c>
      <c r="C52" s="59">
        <f t="shared" si="1"/>
        <v>0</v>
      </c>
      <c r="D52" s="133">
        <v>0</v>
      </c>
      <c r="E52" s="134"/>
      <c r="F52" s="70">
        <v>0</v>
      </c>
      <c r="G52" s="133">
        <v>0</v>
      </c>
      <c r="H52" s="134"/>
      <c r="I52" s="62">
        <v>0</v>
      </c>
      <c r="J52" s="61">
        <f t="shared" si="0"/>
        <v>0</v>
      </c>
    </row>
    <row r="53" spans="1:10" ht="11.25" customHeight="1">
      <c r="A53" s="28" t="s">
        <v>59</v>
      </c>
      <c r="B53" s="59">
        <v>0</v>
      </c>
      <c r="C53" s="59">
        <f t="shared" si="1"/>
        <v>0</v>
      </c>
      <c r="D53" s="133">
        <v>0</v>
      </c>
      <c r="E53" s="134"/>
      <c r="F53" s="70">
        <v>0</v>
      </c>
      <c r="G53" s="133">
        <v>0</v>
      </c>
      <c r="H53" s="134"/>
      <c r="I53" s="62">
        <v>0</v>
      </c>
      <c r="J53" s="61">
        <f t="shared" si="0"/>
        <v>0</v>
      </c>
    </row>
    <row r="54" spans="1:10" ht="11.25" customHeight="1">
      <c r="A54" s="28" t="s">
        <v>60</v>
      </c>
      <c r="B54" s="59">
        <v>0</v>
      </c>
      <c r="C54" s="59">
        <f t="shared" si="1"/>
        <v>0</v>
      </c>
      <c r="D54" s="133">
        <v>0</v>
      </c>
      <c r="E54" s="134"/>
      <c r="F54" s="70">
        <v>0</v>
      </c>
      <c r="G54" s="133">
        <v>0</v>
      </c>
      <c r="H54" s="134"/>
      <c r="I54" s="62">
        <v>0</v>
      </c>
      <c r="J54" s="61">
        <f t="shared" si="0"/>
        <v>0</v>
      </c>
    </row>
    <row r="55" spans="1:10" ht="11.25" customHeight="1">
      <c r="A55" s="28" t="s">
        <v>61</v>
      </c>
      <c r="B55" s="59">
        <f>SUM(B56:B62)</f>
        <v>0</v>
      </c>
      <c r="C55" s="59">
        <f t="shared" si="1"/>
        <v>0</v>
      </c>
      <c r="D55" s="133">
        <v>0</v>
      </c>
      <c r="E55" s="134"/>
      <c r="F55" s="70">
        <v>0</v>
      </c>
      <c r="G55" s="133">
        <v>0</v>
      </c>
      <c r="H55" s="134"/>
      <c r="I55" s="62">
        <v>0</v>
      </c>
      <c r="J55" s="61">
        <f t="shared" si="0"/>
        <v>0</v>
      </c>
    </row>
    <row r="56" spans="1:10" ht="11.25" customHeight="1">
      <c r="A56" s="28" t="s">
        <v>42</v>
      </c>
      <c r="B56" s="59">
        <v>0</v>
      </c>
      <c r="C56" s="59">
        <f t="shared" si="1"/>
        <v>0</v>
      </c>
      <c r="D56" s="133">
        <v>0</v>
      </c>
      <c r="E56" s="134"/>
      <c r="F56" s="70">
        <v>0</v>
      </c>
      <c r="G56" s="133">
        <v>0</v>
      </c>
      <c r="H56" s="134"/>
      <c r="I56" s="62">
        <v>0</v>
      </c>
      <c r="J56" s="61">
        <f t="shared" si="0"/>
        <v>0</v>
      </c>
    </row>
    <row r="57" spans="1:10" ht="11.25" customHeight="1">
      <c r="A57" s="28" t="s">
        <v>43</v>
      </c>
      <c r="B57" s="59">
        <v>0</v>
      </c>
      <c r="C57" s="59">
        <f t="shared" si="1"/>
        <v>0</v>
      </c>
      <c r="D57" s="133">
        <v>0</v>
      </c>
      <c r="E57" s="134"/>
      <c r="F57" s="70">
        <v>0</v>
      </c>
      <c r="G57" s="133">
        <v>0</v>
      </c>
      <c r="H57" s="134"/>
      <c r="I57" s="62">
        <v>0</v>
      </c>
      <c r="J57" s="61">
        <f t="shared" si="0"/>
        <v>0</v>
      </c>
    </row>
    <row r="58" spans="1:10" ht="11.25" customHeight="1">
      <c r="A58" s="28" t="s">
        <v>44</v>
      </c>
      <c r="B58" s="59">
        <v>0</v>
      </c>
      <c r="C58" s="59">
        <f t="shared" si="1"/>
        <v>0</v>
      </c>
      <c r="D58" s="133">
        <v>0</v>
      </c>
      <c r="E58" s="134"/>
      <c r="F58" s="70">
        <v>0</v>
      </c>
      <c r="G58" s="133">
        <v>0</v>
      </c>
      <c r="H58" s="134"/>
      <c r="I58" s="62">
        <v>0</v>
      </c>
      <c r="J58" s="61">
        <f t="shared" si="0"/>
        <v>0</v>
      </c>
    </row>
    <row r="59" spans="1:10" ht="11.25" customHeight="1">
      <c r="A59" s="28" t="s">
        <v>45</v>
      </c>
      <c r="B59" s="59">
        <v>0</v>
      </c>
      <c r="C59" s="59">
        <f t="shared" si="1"/>
        <v>0</v>
      </c>
      <c r="D59" s="133">
        <v>0</v>
      </c>
      <c r="E59" s="134"/>
      <c r="F59" s="70">
        <v>0</v>
      </c>
      <c r="G59" s="133">
        <v>0</v>
      </c>
      <c r="H59" s="134"/>
      <c r="I59" s="62">
        <v>0</v>
      </c>
      <c r="J59" s="61">
        <f t="shared" si="0"/>
        <v>0</v>
      </c>
    </row>
    <row r="60" spans="1:10" ht="11.25" customHeight="1">
      <c r="A60" s="31" t="s">
        <v>62</v>
      </c>
      <c r="B60" s="59">
        <v>0</v>
      </c>
      <c r="C60" s="59">
        <f t="shared" si="1"/>
        <v>0</v>
      </c>
      <c r="D60" s="133">
        <v>0</v>
      </c>
      <c r="E60" s="134"/>
      <c r="F60" s="70">
        <v>0</v>
      </c>
      <c r="G60" s="133">
        <v>0</v>
      </c>
      <c r="H60" s="134"/>
      <c r="I60" s="62">
        <v>0</v>
      </c>
      <c r="J60" s="61">
        <f t="shared" si="0"/>
        <v>0</v>
      </c>
    </row>
    <row r="61" spans="1:10" ht="11.25" customHeight="1">
      <c r="A61" s="31" t="s">
        <v>46</v>
      </c>
      <c r="B61" s="59">
        <v>0</v>
      </c>
      <c r="C61" s="59">
        <f t="shared" si="1"/>
        <v>0</v>
      </c>
      <c r="D61" s="133">
        <v>0</v>
      </c>
      <c r="E61" s="134"/>
      <c r="F61" s="70">
        <v>0</v>
      </c>
      <c r="G61" s="133">
        <v>0</v>
      </c>
      <c r="H61" s="134"/>
      <c r="I61" s="62">
        <v>0</v>
      </c>
      <c r="J61" s="61">
        <f t="shared" si="0"/>
        <v>0</v>
      </c>
    </row>
    <row r="62" spans="1:10" ht="11.25" customHeight="1">
      <c r="A62" s="31" t="s">
        <v>47</v>
      </c>
      <c r="B62" s="59">
        <v>0</v>
      </c>
      <c r="C62" s="59">
        <f t="shared" si="1"/>
        <v>0</v>
      </c>
      <c r="D62" s="133">
        <v>0</v>
      </c>
      <c r="E62" s="134"/>
      <c r="F62" s="70">
        <v>0</v>
      </c>
      <c r="G62" s="133">
        <v>0</v>
      </c>
      <c r="H62" s="134"/>
      <c r="I62" s="62">
        <v>0</v>
      </c>
      <c r="J62" s="61">
        <f t="shared" si="0"/>
        <v>0</v>
      </c>
    </row>
    <row r="63" spans="1:10" ht="11.25" customHeight="1">
      <c r="A63" s="28" t="s">
        <v>63</v>
      </c>
      <c r="B63" s="93">
        <f>SUM(B64:B67)</f>
        <v>3000000</v>
      </c>
      <c r="C63" s="93">
        <f t="shared" si="1"/>
        <v>3000000</v>
      </c>
      <c r="D63" s="133">
        <v>0</v>
      </c>
      <c r="E63" s="134"/>
      <c r="F63" s="70">
        <v>0</v>
      </c>
      <c r="G63" s="133">
        <v>0</v>
      </c>
      <c r="H63" s="134"/>
      <c r="I63" s="62">
        <v>0</v>
      </c>
      <c r="J63" s="105">
        <f t="shared" si="0"/>
        <v>3000000</v>
      </c>
    </row>
    <row r="64" spans="1:10" ht="11.25" customHeight="1">
      <c r="A64" s="28" t="s">
        <v>64</v>
      </c>
      <c r="B64" s="59">
        <v>0</v>
      </c>
      <c r="C64" s="59">
        <f t="shared" si="1"/>
        <v>0</v>
      </c>
      <c r="D64" s="133">
        <v>0</v>
      </c>
      <c r="E64" s="134"/>
      <c r="F64" s="70">
        <v>0</v>
      </c>
      <c r="G64" s="133">
        <v>0</v>
      </c>
      <c r="H64" s="134"/>
      <c r="I64" s="62">
        <v>0</v>
      </c>
      <c r="J64" s="61">
        <f t="shared" si="0"/>
        <v>0</v>
      </c>
    </row>
    <row r="65" spans="1:10" ht="11.25" customHeight="1">
      <c r="A65" s="32" t="s">
        <v>65</v>
      </c>
      <c r="B65" s="59">
        <v>0</v>
      </c>
      <c r="C65" s="59">
        <f t="shared" si="1"/>
        <v>0</v>
      </c>
      <c r="D65" s="133">
        <v>0</v>
      </c>
      <c r="E65" s="134"/>
      <c r="F65" s="70">
        <v>0</v>
      </c>
      <c r="G65" s="133">
        <v>0</v>
      </c>
      <c r="H65" s="134"/>
      <c r="I65" s="62">
        <v>0</v>
      </c>
      <c r="J65" s="61">
        <f t="shared" si="0"/>
        <v>0</v>
      </c>
    </row>
    <row r="66" spans="1:10" ht="11.25" customHeight="1">
      <c r="A66" s="31" t="s">
        <v>116</v>
      </c>
      <c r="B66" s="59">
        <v>0</v>
      </c>
      <c r="C66" s="59">
        <f t="shared" si="1"/>
        <v>0</v>
      </c>
      <c r="D66" s="133">
        <v>0</v>
      </c>
      <c r="E66" s="134"/>
      <c r="F66" s="70">
        <v>0</v>
      </c>
      <c r="G66" s="133">
        <v>0</v>
      </c>
      <c r="H66" s="134"/>
      <c r="I66" s="62">
        <v>0</v>
      </c>
      <c r="J66" s="61">
        <f t="shared" si="0"/>
        <v>0</v>
      </c>
    </row>
    <row r="67" spans="1:10" ht="11.25" customHeight="1">
      <c r="A67" s="31" t="s">
        <v>66</v>
      </c>
      <c r="B67" s="59">
        <v>3000000</v>
      </c>
      <c r="C67" s="59">
        <f t="shared" si="1"/>
        <v>3000000</v>
      </c>
      <c r="D67" s="133">
        <v>0</v>
      </c>
      <c r="E67" s="134"/>
      <c r="F67" s="70">
        <v>0</v>
      </c>
      <c r="G67" s="133">
        <v>0</v>
      </c>
      <c r="H67" s="134"/>
      <c r="I67" s="62">
        <v>0</v>
      </c>
      <c r="J67" s="61">
        <f t="shared" si="0"/>
        <v>3000000</v>
      </c>
    </row>
    <row r="68" spans="1:12" ht="11.25" customHeight="1">
      <c r="A68" s="33" t="s">
        <v>67</v>
      </c>
      <c r="B68" s="59">
        <v>0</v>
      </c>
      <c r="C68" s="59">
        <f t="shared" si="1"/>
        <v>0</v>
      </c>
      <c r="D68" s="125">
        <v>0</v>
      </c>
      <c r="E68" s="126"/>
      <c r="F68" s="70">
        <v>0</v>
      </c>
      <c r="G68" s="125">
        <v>0</v>
      </c>
      <c r="H68" s="126"/>
      <c r="I68" s="64">
        <v>0</v>
      </c>
      <c r="J68" s="63">
        <f t="shared" si="0"/>
        <v>0</v>
      </c>
      <c r="L68" s="104"/>
    </row>
    <row r="69" spans="1:10" ht="11.25" customHeight="1">
      <c r="A69" s="34" t="s">
        <v>68</v>
      </c>
      <c r="B69" s="94">
        <f>B12+B68</f>
        <v>112540000</v>
      </c>
      <c r="C69" s="94">
        <f t="shared" si="1"/>
        <v>112540000</v>
      </c>
      <c r="D69" s="123">
        <f>SUM(D13+D47)</f>
        <v>3274191.44</v>
      </c>
      <c r="E69" s="124"/>
      <c r="F69" s="85">
        <f>(D69/C69)*100</f>
        <v>2.909357952727919</v>
      </c>
      <c r="G69" s="123">
        <f>G12+G68</f>
        <v>11707763.55</v>
      </c>
      <c r="H69" s="124"/>
      <c r="I69" s="86">
        <f>(G69/C69)*100</f>
        <v>10.403202017060602</v>
      </c>
      <c r="J69" s="95">
        <f t="shared" si="0"/>
        <v>100832236.45</v>
      </c>
    </row>
    <row r="70" spans="1:10" ht="11.25" customHeight="1">
      <c r="A70" s="35" t="s">
        <v>69</v>
      </c>
      <c r="B70" s="66">
        <f>SUM(B71,B74)</f>
        <v>0</v>
      </c>
      <c r="C70" s="66">
        <f>B70</f>
        <v>0</v>
      </c>
      <c r="D70" s="145">
        <f>SUM(D71+D74)</f>
        <v>0</v>
      </c>
      <c r="E70" s="146"/>
      <c r="F70" s="60">
        <v>0</v>
      </c>
      <c r="G70" s="145">
        <f>D70</f>
        <v>0</v>
      </c>
      <c r="H70" s="146"/>
      <c r="I70" s="60">
        <v>0</v>
      </c>
      <c r="J70" s="61">
        <f t="shared" si="0"/>
        <v>0</v>
      </c>
    </row>
    <row r="71" spans="1:10" ht="11.25" customHeight="1">
      <c r="A71" s="28" t="s">
        <v>70</v>
      </c>
      <c r="B71" s="67">
        <f>SUM(B72:B73)</f>
        <v>0</v>
      </c>
      <c r="C71" s="67">
        <f aca="true" t="shared" si="2" ref="C71:C76">B71</f>
        <v>0</v>
      </c>
      <c r="D71" s="133">
        <f>SUM(D72+D73)</f>
        <v>0</v>
      </c>
      <c r="E71" s="134"/>
      <c r="F71" s="71">
        <v>0</v>
      </c>
      <c r="G71" s="133">
        <f aca="true" t="shared" si="3" ref="G71:G76">D71</f>
        <v>0</v>
      </c>
      <c r="H71" s="134"/>
      <c r="I71" s="71">
        <v>0</v>
      </c>
      <c r="J71" s="61">
        <f t="shared" si="0"/>
        <v>0</v>
      </c>
    </row>
    <row r="72" spans="1:10" ht="11.25" customHeight="1">
      <c r="A72" s="28" t="s">
        <v>71</v>
      </c>
      <c r="B72" s="67">
        <v>0</v>
      </c>
      <c r="C72" s="67">
        <f t="shared" si="2"/>
        <v>0</v>
      </c>
      <c r="D72" s="133">
        <v>0</v>
      </c>
      <c r="E72" s="134"/>
      <c r="F72" s="71">
        <v>0</v>
      </c>
      <c r="G72" s="133">
        <f t="shared" si="3"/>
        <v>0</v>
      </c>
      <c r="H72" s="134"/>
      <c r="I72" s="71">
        <v>0</v>
      </c>
      <c r="J72" s="61">
        <f t="shared" si="0"/>
        <v>0</v>
      </c>
    </row>
    <row r="73" spans="1:10" ht="11.25" customHeight="1">
      <c r="A73" s="36" t="s">
        <v>72</v>
      </c>
      <c r="B73" s="67">
        <v>0</v>
      </c>
      <c r="C73" s="67">
        <f t="shared" si="2"/>
        <v>0</v>
      </c>
      <c r="D73" s="133">
        <v>0</v>
      </c>
      <c r="E73" s="134"/>
      <c r="F73" s="71">
        <v>0</v>
      </c>
      <c r="G73" s="133">
        <f t="shared" si="3"/>
        <v>0</v>
      </c>
      <c r="H73" s="134"/>
      <c r="I73" s="71">
        <v>0</v>
      </c>
      <c r="J73" s="61">
        <f t="shared" si="0"/>
        <v>0</v>
      </c>
    </row>
    <row r="74" spans="1:10" ht="11.25" customHeight="1">
      <c r="A74" s="28" t="s">
        <v>73</v>
      </c>
      <c r="B74" s="67">
        <f>SUM(B75:B76)</f>
        <v>0</v>
      </c>
      <c r="C74" s="67">
        <f t="shared" si="2"/>
        <v>0</v>
      </c>
      <c r="D74" s="133">
        <v>0</v>
      </c>
      <c r="E74" s="134"/>
      <c r="F74" s="71">
        <v>0</v>
      </c>
      <c r="G74" s="133">
        <f t="shared" si="3"/>
        <v>0</v>
      </c>
      <c r="H74" s="134"/>
      <c r="I74" s="71">
        <v>0</v>
      </c>
      <c r="J74" s="61">
        <f t="shared" si="0"/>
        <v>0</v>
      </c>
    </row>
    <row r="75" spans="1:10" ht="11.25" customHeight="1">
      <c r="A75" s="28" t="s">
        <v>71</v>
      </c>
      <c r="B75" s="67">
        <v>0</v>
      </c>
      <c r="C75" s="67">
        <f t="shared" si="2"/>
        <v>0</v>
      </c>
      <c r="D75" s="133">
        <v>0</v>
      </c>
      <c r="E75" s="134"/>
      <c r="F75" s="71">
        <v>0</v>
      </c>
      <c r="G75" s="133">
        <f t="shared" si="3"/>
        <v>0</v>
      </c>
      <c r="H75" s="134"/>
      <c r="I75" s="71">
        <v>0</v>
      </c>
      <c r="J75" s="61">
        <f t="shared" si="0"/>
        <v>0</v>
      </c>
    </row>
    <row r="76" spans="1:10" ht="11.25" customHeight="1">
      <c r="A76" s="36" t="s">
        <v>72</v>
      </c>
      <c r="B76" s="68">
        <v>0</v>
      </c>
      <c r="C76" s="69">
        <f t="shared" si="2"/>
        <v>0</v>
      </c>
      <c r="D76" s="125">
        <v>0</v>
      </c>
      <c r="E76" s="126"/>
      <c r="F76" s="63">
        <v>0</v>
      </c>
      <c r="G76" s="125">
        <f t="shared" si="3"/>
        <v>0</v>
      </c>
      <c r="H76" s="126"/>
      <c r="I76" s="72">
        <v>0</v>
      </c>
      <c r="J76" s="63">
        <f t="shared" si="0"/>
        <v>0</v>
      </c>
    </row>
    <row r="77" spans="1:10" ht="11.25" customHeight="1">
      <c r="A77" s="34" t="s">
        <v>74</v>
      </c>
      <c r="B77" s="105">
        <f>B69+B70</f>
        <v>112540000</v>
      </c>
      <c r="C77" s="105">
        <f>B77</f>
        <v>112540000</v>
      </c>
      <c r="D77" s="123">
        <f>SUM(D69+D70)</f>
        <v>3274191.44</v>
      </c>
      <c r="E77" s="124"/>
      <c r="F77" s="105">
        <f>(D77/C77)*100</f>
        <v>2.909357952727919</v>
      </c>
      <c r="G77" s="123">
        <f>G69+G70</f>
        <v>11707763.55</v>
      </c>
      <c r="H77" s="124"/>
      <c r="I77" s="65">
        <f>G77/C77*100</f>
        <v>10.403202017060602</v>
      </c>
      <c r="J77" s="105">
        <f>C77-G77</f>
        <v>100832236.45</v>
      </c>
    </row>
    <row r="78" spans="1:10" ht="11.25" customHeight="1">
      <c r="A78" s="37" t="s">
        <v>75</v>
      </c>
      <c r="B78" s="60">
        <f>B105-(B69+B70)</f>
        <v>5750000</v>
      </c>
      <c r="C78" s="60">
        <v>5750000</v>
      </c>
      <c r="D78" s="129" t="s">
        <v>125</v>
      </c>
      <c r="E78" s="130"/>
      <c r="F78" s="113" t="s">
        <v>125</v>
      </c>
      <c r="G78" s="131" t="s">
        <v>125</v>
      </c>
      <c r="H78" s="132"/>
      <c r="I78" s="96" t="s">
        <v>76</v>
      </c>
      <c r="J78" s="121" t="s">
        <v>125</v>
      </c>
    </row>
    <row r="79" spans="1:11" ht="11.25" customHeight="1">
      <c r="A79" s="37" t="s">
        <v>77</v>
      </c>
      <c r="B79" s="85">
        <f>B77+B78</f>
        <v>118290000</v>
      </c>
      <c r="C79" s="97">
        <f>C77+C78</f>
        <v>118290000</v>
      </c>
      <c r="D79" s="123">
        <f>D77</f>
        <v>3274191.44</v>
      </c>
      <c r="E79" s="124"/>
      <c r="F79" s="85">
        <f>D79/C79*100</f>
        <v>2.767935954011328</v>
      </c>
      <c r="G79" s="123">
        <f>G77</f>
        <v>11707763.55</v>
      </c>
      <c r="H79" s="124"/>
      <c r="I79" s="85">
        <f>G79/C79*100</f>
        <v>9.897509130103982</v>
      </c>
      <c r="J79" s="95">
        <f>J77</f>
        <v>100832236.45</v>
      </c>
      <c r="K79" s="87"/>
    </row>
    <row r="80" spans="1:10" ht="11.25" customHeight="1">
      <c r="A80" s="37" t="s">
        <v>78</v>
      </c>
      <c r="B80" s="38" t="s">
        <v>76</v>
      </c>
      <c r="C80" s="38" t="s">
        <v>76</v>
      </c>
      <c r="D80" s="127" t="s">
        <v>76</v>
      </c>
      <c r="E80" s="128"/>
      <c r="F80" s="39" t="s">
        <v>76</v>
      </c>
      <c r="G80" s="127"/>
      <c r="H80" s="128"/>
      <c r="I80" s="39" t="s">
        <v>76</v>
      </c>
      <c r="J80" s="38" t="s">
        <v>76</v>
      </c>
    </row>
    <row r="82" spans="1:10" ht="11.25" customHeight="1">
      <c r="A82" s="40"/>
      <c r="B82" s="41" t="s">
        <v>79</v>
      </c>
      <c r="C82" s="41" t="s">
        <v>80</v>
      </c>
      <c r="D82" s="41" t="s">
        <v>79</v>
      </c>
      <c r="E82" s="152" t="s">
        <v>81</v>
      </c>
      <c r="F82" s="152"/>
      <c r="G82" s="152" t="s">
        <v>82</v>
      </c>
      <c r="H82" s="152"/>
      <c r="I82" s="152"/>
      <c r="J82" s="42" t="s">
        <v>7</v>
      </c>
    </row>
    <row r="83" spans="1:10" ht="11.25" customHeight="1">
      <c r="A83" s="43" t="s">
        <v>83</v>
      </c>
      <c r="B83" s="44" t="s">
        <v>9</v>
      </c>
      <c r="C83" s="44" t="s">
        <v>84</v>
      </c>
      <c r="D83" s="44" t="s">
        <v>10</v>
      </c>
      <c r="E83" s="45" t="s">
        <v>130</v>
      </c>
      <c r="F83" s="45" t="s">
        <v>132</v>
      </c>
      <c r="G83" s="45" t="s">
        <v>130</v>
      </c>
      <c r="H83" s="45" t="s">
        <v>131</v>
      </c>
      <c r="I83" s="45" t="s">
        <v>0</v>
      </c>
      <c r="J83" s="45" t="s">
        <v>85</v>
      </c>
    </row>
    <row r="84" spans="1:10" ht="11.25" customHeight="1">
      <c r="A84" s="46"/>
      <c r="B84" s="47" t="s">
        <v>86</v>
      </c>
      <c r="C84" s="47" t="s">
        <v>87</v>
      </c>
      <c r="D84" s="47" t="s">
        <v>88</v>
      </c>
      <c r="E84" s="47" t="s">
        <v>89</v>
      </c>
      <c r="F84" s="47" t="s">
        <v>90</v>
      </c>
      <c r="G84" s="47" t="s">
        <v>91</v>
      </c>
      <c r="H84" s="47" t="s">
        <v>92</v>
      </c>
      <c r="I84" s="48" t="s">
        <v>93</v>
      </c>
      <c r="J84" s="48" t="s">
        <v>94</v>
      </c>
    </row>
    <row r="85" spans="1:10" ht="11.25" customHeight="1">
      <c r="A85" s="49" t="s">
        <v>95</v>
      </c>
      <c r="B85" s="109">
        <f>SUM(B86,B90,B94,B95,B96)</f>
        <v>118290000</v>
      </c>
      <c r="C85" s="109">
        <f>C86+C90</f>
        <v>0</v>
      </c>
      <c r="D85" s="109">
        <f>B85+C85</f>
        <v>118290000</v>
      </c>
      <c r="E85" s="109">
        <f>E86+E90</f>
        <v>7469087.26</v>
      </c>
      <c r="F85" s="109">
        <f>F86+F90</f>
        <v>20177621.430000003</v>
      </c>
      <c r="G85" s="109">
        <f>G86+G90</f>
        <v>7273435.550000001</v>
      </c>
      <c r="H85" s="109">
        <f>H86+H90</f>
        <v>7432267.17</v>
      </c>
      <c r="I85" s="115">
        <f>(H85/D85)*100</f>
        <v>6.28309000760842</v>
      </c>
      <c r="J85" s="116">
        <f>D85-H85</f>
        <v>110857732.83</v>
      </c>
    </row>
    <row r="86" spans="1:10" ht="11.25" customHeight="1">
      <c r="A86" s="49" t="s">
        <v>96</v>
      </c>
      <c r="B86" s="117">
        <f>SUM(B87:B89)</f>
        <v>100965246</v>
      </c>
      <c r="C86" s="109">
        <f>C87+C88+C89</f>
        <v>0</v>
      </c>
      <c r="D86" s="109">
        <f>B86+C86</f>
        <v>100965246</v>
      </c>
      <c r="E86" s="109">
        <f>SUM(E87+E88+E89)</f>
        <v>6875971.74</v>
      </c>
      <c r="F86" s="109">
        <f>F89</f>
        <v>19515848.92</v>
      </c>
      <c r="G86" s="109">
        <f>G89</f>
        <v>6841034.36</v>
      </c>
      <c r="H86" s="109">
        <f>H89</f>
        <v>6999501.54</v>
      </c>
      <c r="I86" s="115">
        <f>(H86/D86)*100</f>
        <v>6.932585040202843</v>
      </c>
      <c r="J86" s="116">
        <f aca="true" t="shared" si="4" ref="J86:J105">D86-H86</f>
        <v>93965744.46</v>
      </c>
    </row>
    <row r="87" spans="1:10" s="50" customFormat="1" ht="11.25" customHeight="1">
      <c r="A87" s="49" t="s">
        <v>97</v>
      </c>
      <c r="B87" s="84">
        <v>0</v>
      </c>
      <c r="C87" s="73">
        <v>0</v>
      </c>
      <c r="D87" s="73">
        <v>0</v>
      </c>
      <c r="E87" s="73">
        <v>0</v>
      </c>
      <c r="F87" s="73">
        <f aca="true" t="shared" si="5" ref="F87:F96">E87</f>
        <v>0</v>
      </c>
      <c r="G87" s="73">
        <v>0</v>
      </c>
      <c r="H87" s="73">
        <v>0</v>
      </c>
      <c r="I87" s="80">
        <v>0</v>
      </c>
      <c r="J87" s="98">
        <f t="shared" si="4"/>
        <v>0</v>
      </c>
    </row>
    <row r="88" spans="1:10" ht="11.25" customHeight="1">
      <c r="A88" s="49" t="s">
        <v>98</v>
      </c>
      <c r="B88" s="84">
        <v>0</v>
      </c>
      <c r="C88" s="73">
        <v>0</v>
      </c>
      <c r="D88" s="73">
        <v>0</v>
      </c>
      <c r="E88" s="73">
        <v>0</v>
      </c>
      <c r="F88" s="73">
        <f t="shared" si="5"/>
        <v>0</v>
      </c>
      <c r="G88" s="73">
        <v>0</v>
      </c>
      <c r="H88" s="73">
        <v>0</v>
      </c>
      <c r="I88" s="80">
        <v>0</v>
      </c>
      <c r="J88" s="98">
        <f t="shared" si="4"/>
        <v>0</v>
      </c>
    </row>
    <row r="89" spans="1:10" ht="11.25" customHeight="1">
      <c r="A89" s="49" t="s">
        <v>99</v>
      </c>
      <c r="B89" s="84">
        <v>100965246</v>
      </c>
      <c r="C89" s="73">
        <v>0</v>
      </c>
      <c r="D89" s="73">
        <f>B89+C89</f>
        <v>100965246</v>
      </c>
      <c r="E89" s="73">
        <v>6875971.74</v>
      </c>
      <c r="F89" s="73">
        <v>19515848.92</v>
      </c>
      <c r="G89" s="73">
        <v>6841034.36</v>
      </c>
      <c r="H89" s="73">
        <v>6999501.54</v>
      </c>
      <c r="I89" s="80">
        <f>(H89/D89)*100</f>
        <v>6.932585040202843</v>
      </c>
      <c r="J89" s="98">
        <f t="shared" si="4"/>
        <v>93965744.46</v>
      </c>
    </row>
    <row r="90" spans="1:10" s="50" customFormat="1" ht="11.25" customHeight="1">
      <c r="A90" s="49" t="s">
        <v>100</v>
      </c>
      <c r="B90" s="117">
        <f>SUM(B91:B93)</f>
        <v>17324754</v>
      </c>
      <c r="C90" s="109">
        <f>C91+C92+C93+C94+C95</f>
        <v>0</v>
      </c>
      <c r="D90" s="109">
        <f>B90+C90</f>
        <v>17324754</v>
      </c>
      <c r="E90" s="109">
        <f>SUM(E91:E93)</f>
        <v>593115.52</v>
      </c>
      <c r="F90" s="109">
        <f>F91</f>
        <v>661772.51</v>
      </c>
      <c r="G90" s="109">
        <f>G91</f>
        <v>432401.19</v>
      </c>
      <c r="H90" s="109">
        <f>H91</f>
        <v>432765.63</v>
      </c>
      <c r="I90" s="115">
        <f>H90/D90*100</f>
        <v>2.4979611831717783</v>
      </c>
      <c r="J90" s="98">
        <f t="shared" si="4"/>
        <v>16891988.37</v>
      </c>
    </row>
    <row r="91" spans="1:10" ht="11.25" customHeight="1">
      <c r="A91" s="49" t="s">
        <v>101</v>
      </c>
      <c r="B91" s="84">
        <v>17324754</v>
      </c>
      <c r="C91" s="73">
        <v>0</v>
      </c>
      <c r="D91" s="73">
        <f>B91+C91</f>
        <v>17324754</v>
      </c>
      <c r="E91" s="73">
        <v>593115.52</v>
      </c>
      <c r="F91" s="73">
        <v>661772.51</v>
      </c>
      <c r="G91" s="73">
        <v>432401.19</v>
      </c>
      <c r="H91" s="73">
        <v>432765.63</v>
      </c>
      <c r="I91" s="80">
        <f>H91/D91*100</f>
        <v>2.4979611831717783</v>
      </c>
      <c r="J91" s="98">
        <f t="shared" si="4"/>
        <v>16891988.37</v>
      </c>
    </row>
    <row r="92" spans="1:10" ht="11.25" customHeight="1">
      <c r="A92" s="49" t="s">
        <v>102</v>
      </c>
      <c r="B92" s="84">
        <v>0</v>
      </c>
      <c r="C92" s="73">
        <v>0</v>
      </c>
      <c r="D92" s="73">
        <v>0</v>
      </c>
      <c r="E92" s="73">
        <v>0</v>
      </c>
      <c r="F92" s="73">
        <f t="shared" si="5"/>
        <v>0</v>
      </c>
      <c r="G92" s="73">
        <v>0</v>
      </c>
      <c r="H92" s="73">
        <v>0</v>
      </c>
      <c r="I92" s="80">
        <v>0</v>
      </c>
      <c r="J92" s="98">
        <f t="shared" si="4"/>
        <v>0</v>
      </c>
    </row>
    <row r="93" spans="1:10" ht="11.25" customHeight="1">
      <c r="A93" s="49" t="s">
        <v>103</v>
      </c>
      <c r="B93" s="84">
        <v>0</v>
      </c>
      <c r="C93" s="73">
        <v>0</v>
      </c>
      <c r="D93" s="73">
        <v>0</v>
      </c>
      <c r="E93" s="73">
        <f>SUM(E94,E98,E102,E103)</f>
        <v>0</v>
      </c>
      <c r="F93" s="73">
        <f t="shared" si="5"/>
        <v>0</v>
      </c>
      <c r="G93" s="73">
        <v>0</v>
      </c>
      <c r="H93" s="73">
        <v>0</v>
      </c>
      <c r="I93" s="80">
        <v>0</v>
      </c>
      <c r="J93" s="98">
        <f t="shared" si="4"/>
        <v>0</v>
      </c>
    </row>
    <row r="94" spans="1:10" ht="11.25" customHeight="1">
      <c r="A94" s="49" t="s">
        <v>104</v>
      </c>
      <c r="B94" s="78">
        <v>0</v>
      </c>
      <c r="C94" s="73">
        <v>0</v>
      </c>
      <c r="D94" s="73">
        <v>0</v>
      </c>
      <c r="E94" s="73">
        <f>SUM(E95,E99,E103,E104)</f>
        <v>0</v>
      </c>
      <c r="F94" s="73">
        <f t="shared" si="5"/>
        <v>0</v>
      </c>
      <c r="G94" s="73">
        <v>0</v>
      </c>
      <c r="H94" s="73">
        <v>0</v>
      </c>
      <c r="I94" s="80">
        <v>0</v>
      </c>
      <c r="J94" s="98">
        <f t="shared" si="4"/>
        <v>0</v>
      </c>
    </row>
    <row r="95" spans="1:10" ht="11.25" customHeight="1">
      <c r="A95" s="49" t="s">
        <v>105</v>
      </c>
      <c r="B95" s="78">
        <v>0</v>
      </c>
      <c r="C95" s="73">
        <v>0</v>
      </c>
      <c r="D95" s="73">
        <v>0</v>
      </c>
      <c r="E95" s="73">
        <v>0</v>
      </c>
      <c r="F95" s="73">
        <f t="shared" si="5"/>
        <v>0</v>
      </c>
      <c r="G95" s="73">
        <v>0</v>
      </c>
      <c r="H95" s="73">
        <v>0</v>
      </c>
      <c r="I95" s="80">
        <v>0</v>
      </c>
      <c r="J95" s="98">
        <f t="shared" si="4"/>
        <v>0</v>
      </c>
    </row>
    <row r="96" spans="1:10" ht="11.25" customHeight="1">
      <c r="A96" s="49" t="s">
        <v>106</v>
      </c>
      <c r="B96" s="78">
        <v>0</v>
      </c>
      <c r="C96" s="73">
        <v>0</v>
      </c>
      <c r="D96" s="73">
        <v>0</v>
      </c>
      <c r="E96" s="73">
        <v>0</v>
      </c>
      <c r="F96" s="73">
        <f t="shared" si="5"/>
        <v>0</v>
      </c>
      <c r="G96" s="73">
        <v>0</v>
      </c>
      <c r="H96" s="73">
        <v>0</v>
      </c>
      <c r="I96" s="80">
        <v>0</v>
      </c>
      <c r="J96" s="99">
        <f t="shared" si="4"/>
        <v>0</v>
      </c>
    </row>
    <row r="97" spans="1:10" ht="11.25" customHeight="1">
      <c r="A97" s="51" t="s">
        <v>107</v>
      </c>
      <c r="B97" s="118">
        <f>B85+B96</f>
        <v>118290000</v>
      </c>
      <c r="C97" s="118">
        <f>C85+C96</f>
        <v>0</v>
      </c>
      <c r="D97" s="119">
        <f>B97+C97</f>
        <v>118290000</v>
      </c>
      <c r="E97" s="120">
        <f>E85+E96</f>
        <v>7469087.26</v>
      </c>
      <c r="F97" s="120">
        <f>F85+F96</f>
        <v>20177621.430000003</v>
      </c>
      <c r="G97" s="120">
        <f>G85+G96</f>
        <v>7273435.550000001</v>
      </c>
      <c r="H97" s="119">
        <f>H86+H90</f>
        <v>7432267.17</v>
      </c>
      <c r="I97" s="119">
        <f>H97/D97*100</f>
        <v>6.28309000760842</v>
      </c>
      <c r="J97" s="110">
        <f t="shared" si="4"/>
        <v>110857732.83</v>
      </c>
    </row>
    <row r="98" spans="1:12" ht="11.25" customHeight="1">
      <c r="A98" s="35" t="s">
        <v>108</v>
      </c>
      <c r="B98" s="79">
        <f>SUM(B99,B102)</f>
        <v>0</v>
      </c>
      <c r="C98" s="74">
        <v>0</v>
      </c>
      <c r="D98" s="73">
        <v>0</v>
      </c>
      <c r="E98" s="79">
        <f>SUM(E99,E102)</f>
        <v>0</v>
      </c>
      <c r="F98" s="79">
        <f>E98</f>
        <v>0</v>
      </c>
      <c r="G98" s="74">
        <v>0</v>
      </c>
      <c r="H98" s="73">
        <f aca="true" t="shared" si="6" ref="H98:H104">G98</f>
        <v>0</v>
      </c>
      <c r="I98" s="80">
        <v>0</v>
      </c>
      <c r="J98" s="98">
        <f t="shared" si="4"/>
        <v>0</v>
      </c>
      <c r="L98" s="114"/>
    </row>
    <row r="99" spans="1:10" ht="11.25" customHeight="1">
      <c r="A99" s="28" t="s">
        <v>109</v>
      </c>
      <c r="B99" s="78">
        <v>0</v>
      </c>
      <c r="C99" s="78">
        <v>0</v>
      </c>
      <c r="D99" s="73">
        <f aca="true" t="shared" si="7" ref="D99:D105">B99+C99</f>
        <v>0</v>
      </c>
      <c r="E99" s="80">
        <f>SUM(E100:E101)</f>
        <v>0</v>
      </c>
      <c r="F99" s="73">
        <f aca="true" t="shared" si="8" ref="F99:F104">E99</f>
        <v>0</v>
      </c>
      <c r="G99" s="82">
        <v>0</v>
      </c>
      <c r="H99" s="73">
        <f t="shared" si="6"/>
        <v>0</v>
      </c>
      <c r="I99" s="80">
        <v>0</v>
      </c>
      <c r="J99" s="98">
        <f t="shared" si="4"/>
        <v>0</v>
      </c>
    </row>
    <row r="100" spans="1:10" ht="11.25" customHeight="1">
      <c r="A100" s="28" t="s">
        <v>110</v>
      </c>
      <c r="B100" s="78">
        <v>0</v>
      </c>
      <c r="C100" s="78">
        <v>0</v>
      </c>
      <c r="D100" s="73">
        <f t="shared" si="7"/>
        <v>0</v>
      </c>
      <c r="E100" s="80">
        <v>0</v>
      </c>
      <c r="F100" s="73">
        <f t="shared" si="8"/>
        <v>0</v>
      </c>
      <c r="G100" s="82">
        <v>0</v>
      </c>
      <c r="H100" s="73">
        <f t="shared" si="6"/>
        <v>0</v>
      </c>
      <c r="I100" s="80">
        <v>0</v>
      </c>
      <c r="J100" s="98">
        <f t="shared" si="4"/>
        <v>0</v>
      </c>
    </row>
    <row r="101" spans="1:10" ht="11.25" customHeight="1">
      <c r="A101" s="28" t="s">
        <v>111</v>
      </c>
      <c r="B101" s="78">
        <v>0</v>
      </c>
      <c r="C101" s="78">
        <v>0</v>
      </c>
      <c r="D101" s="73">
        <f t="shared" si="7"/>
        <v>0</v>
      </c>
      <c r="E101" s="80">
        <v>0</v>
      </c>
      <c r="F101" s="73">
        <f t="shared" si="8"/>
        <v>0</v>
      </c>
      <c r="G101" s="82">
        <v>0</v>
      </c>
      <c r="H101" s="73">
        <f t="shared" si="6"/>
        <v>0</v>
      </c>
      <c r="I101" s="80">
        <v>0</v>
      </c>
      <c r="J101" s="98">
        <f t="shared" si="4"/>
        <v>0</v>
      </c>
    </row>
    <row r="102" spans="1:10" ht="11.25" customHeight="1">
      <c r="A102" s="28" t="s">
        <v>112</v>
      </c>
      <c r="B102" s="78">
        <v>0</v>
      </c>
      <c r="C102" s="78">
        <v>0</v>
      </c>
      <c r="D102" s="73">
        <f t="shared" si="7"/>
        <v>0</v>
      </c>
      <c r="E102" s="80">
        <f>SUM(E103:E104)</f>
        <v>0</v>
      </c>
      <c r="F102" s="73">
        <f t="shared" si="8"/>
        <v>0</v>
      </c>
      <c r="G102" s="82">
        <v>0</v>
      </c>
      <c r="H102" s="73">
        <f t="shared" si="6"/>
        <v>0</v>
      </c>
      <c r="I102" s="80">
        <v>0</v>
      </c>
      <c r="J102" s="98">
        <f t="shared" si="4"/>
        <v>0</v>
      </c>
    </row>
    <row r="103" spans="1:10" ht="11.25" customHeight="1">
      <c r="A103" s="28" t="s">
        <v>110</v>
      </c>
      <c r="B103" s="78">
        <v>0</v>
      </c>
      <c r="C103" s="78">
        <v>0</v>
      </c>
      <c r="D103" s="73">
        <f t="shared" si="7"/>
        <v>0</v>
      </c>
      <c r="E103" s="80">
        <v>0</v>
      </c>
      <c r="F103" s="73">
        <f t="shared" si="8"/>
        <v>0</v>
      </c>
      <c r="G103" s="82">
        <v>0</v>
      </c>
      <c r="H103" s="73">
        <f t="shared" si="6"/>
        <v>0</v>
      </c>
      <c r="I103" s="80">
        <v>0</v>
      </c>
      <c r="J103" s="98">
        <f t="shared" si="4"/>
        <v>0</v>
      </c>
    </row>
    <row r="104" spans="1:10" ht="11.25" customHeight="1">
      <c r="A104" s="52" t="s">
        <v>111</v>
      </c>
      <c r="B104" s="77">
        <v>0</v>
      </c>
      <c r="C104" s="77">
        <v>0</v>
      </c>
      <c r="D104" s="76">
        <f t="shared" si="7"/>
        <v>0</v>
      </c>
      <c r="E104" s="81">
        <v>0</v>
      </c>
      <c r="F104" s="76">
        <f t="shared" si="8"/>
        <v>0</v>
      </c>
      <c r="G104" s="83">
        <v>0</v>
      </c>
      <c r="H104" s="76">
        <f t="shared" si="6"/>
        <v>0</v>
      </c>
      <c r="I104" s="80">
        <v>0</v>
      </c>
      <c r="J104" s="99">
        <f t="shared" si="4"/>
        <v>0</v>
      </c>
    </row>
    <row r="105" spans="1:10" ht="11.25" customHeight="1">
      <c r="A105" s="46" t="s">
        <v>113</v>
      </c>
      <c r="B105" s="106">
        <f>B97+B98</f>
        <v>118290000</v>
      </c>
      <c r="C105" s="106">
        <f>C97+C98</f>
        <v>0</v>
      </c>
      <c r="D105" s="108">
        <f t="shared" si="7"/>
        <v>118290000</v>
      </c>
      <c r="E105" s="107">
        <f>E97+E98</f>
        <v>7469087.26</v>
      </c>
      <c r="F105" s="107">
        <f>F97+F98</f>
        <v>20177621.430000003</v>
      </c>
      <c r="G105" s="106">
        <f>G97+G98</f>
        <v>7273435.550000001</v>
      </c>
      <c r="H105" s="108">
        <f>H97</f>
        <v>7432267.17</v>
      </c>
      <c r="I105" s="119">
        <f>(H105/D105)*100</f>
        <v>6.28309000760842</v>
      </c>
      <c r="J105" s="110">
        <f t="shared" si="4"/>
        <v>110857732.83</v>
      </c>
    </row>
    <row r="106" spans="1:10" ht="11.25" customHeight="1">
      <c r="A106" s="46" t="s">
        <v>128</v>
      </c>
      <c r="B106" s="154">
        <v>0</v>
      </c>
      <c r="C106" s="154">
        <v>0</v>
      </c>
      <c r="D106" s="154">
        <v>0</v>
      </c>
      <c r="E106" s="154">
        <v>0</v>
      </c>
      <c r="F106" s="154">
        <v>-8469857.88</v>
      </c>
      <c r="G106" s="122" t="s">
        <v>125</v>
      </c>
      <c r="H106" s="81" t="s">
        <v>125</v>
      </c>
      <c r="I106" s="75" t="s">
        <v>125</v>
      </c>
      <c r="J106" s="100" t="s">
        <v>125</v>
      </c>
    </row>
    <row r="107" spans="1:10" ht="11.25" customHeight="1">
      <c r="A107" s="46" t="s">
        <v>114</v>
      </c>
      <c r="B107" s="106">
        <f>B105+B106</f>
        <v>118290000</v>
      </c>
      <c r="C107" s="106">
        <f>C105+C106</f>
        <v>0</v>
      </c>
      <c r="D107" s="106">
        <f>D105+D106</f>
        <v>118290000</v>
      </c>
      <c r="E107" s="107">
        <f>E105+E106</f>
        <v>7469087.26</v>
      </c>
      <c r="F107" s="107">
        <f>F105+F106</f>
        <v>11707763.550000003</v>
      </c>
      <c r="G107" s="106">
        <f>G105</f>
        <v>7273435.550000001</v>
      </c>
      <c r="H107" s="107">
        <f>H105</f>
        <v>7432267.17</v>
      </c>
      <c r="I107" s="119">
        <f>H107/D107*100</f>
        <v>6.28309000760842</v>
      </c>
      <c r="J107" s="110">
        <f>J105</f>
        <v>110857732.83</v>
      </c>
    </row>
    <row r="108" ht="11.25" customHeight="1">
      <c r="A108" s="111" t="s">
        <v>124</v>
      </c>
    </row>
    <row r="109" spans="1:2" ht="11.25" customHeight="1">
      <c r="A109" s="112"/>
      <c r="B109" s="92"/>
    </row>
    <row r="110" spans="1:10" ht="11.25" customHeight="1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</row>
    <row r="111" spans="1:17" ht="11.25" customHeight="1">
      <c r="A111" s="53"/>
      <c r="B111" s="54"/>
      <c r="C111" s="91"/>
      <c r="D111" s="54"/>
      <c r="E111" s="54"/>
      <c r="F111" s="57"/>
      <c r="G111" s="54"/>
      <c r="H111" s="54"/>
      <c r="I111" s="58"/>
      <c r="J111" s="55"/>
      <c r="K111" s="55"/>
      <c r="L111" s="55"/>
      <c r="M111" s="55"/>
      <c r="N111" s="55"/>
      <c r="O111" s="55"/>
      <c r="P111" s="55"/>
      <c r="Q111" s="54"/>
    </row>
    <row r="112" spans="1:17" ht="11.25" customHeight="1">
      <c r="A112" s="54"/>
      <c r="B112" s="54"/>
      <c r="C112" s="54"/>
      <c r="D112" s="54"/>
      <c r="E112" s="54"/>
      <c r="F112" s="57"/>
      <c r="G112" s="54"/>
      <c r="H112" s="54"/>
      <c r="I112" s="57"/>
      <c r="J112" s="54"/>
      <c r="K112" s="54"/>
      <c r="L112" s="54"/>
      <c r="M112" s="54"/>
      <c r="N112" s="54"/>
      <c r="O112" s="54"/>
      <c r="P112" s="54"/>
      <c r="Q112" s="54"/>
    </row>
    <row r="113" spans="1:17" ht="11.25" customHeight="1">
      <c r="A113" s="90" t="s">
        <v>126</v>
      </c>
      <c r="B113" s="90" t="s">
        <v>120</v>
      </c>
      <c r="C113" s="54"/>
      <c r="D113" s="54"/>
      <c r="E113" s="54"/>
      <c r="F113" s="57"/>
      <c r="G113" s="90" t="s">
        <v>121</v>
      </c>
      <c r="H113" s="90"/>
      <c r="I113" s="101"/>
      <c r="J113" s="102"/>
      <c r="K113" s="103"/>
      <c r="L113" s="54"/>
      <c r="M113" s="54"/>
      <c r="N113" s="54"/>
      <c r="O113" s="54"/>
      <c r="P113" s="54"/>
      <c r="Q113" s="54"/>
    </row>
    <row r="114" spans="1:17" ht="11.25" customHeight="1">
      <c r="A114" s="53" t="s">
        <v>115</v>
      </c>
      <c r="B114" s="53" t="s">
        <v>118</v>
      </c>
      <c r="C114" s="54"/>
      <c r="D114" s="54"/>
      <c r="E114" s="54"/>
      <c r="F114" s="57"/>
      <c r="G114" s="53" t="s">
        <v>122</v>
      </c>
      <c r="H114" s="90"/>
      <c r="J114" s="102"/>
      <c r="K114" s="103"/>
      <c r="L114" s="54"/>
      <c r="M114" s="54"/>
      <c r="N114" s="54"/>
      <c r="O114" s="54"/>
      <c r="P114" s="54"/>
      <c r="Q114" s="54"/>
    </row>
    <row r="115" spans="1:17" ht="11.25" customHeight="1">
      <c r="A115" s="53" t="s">
        <v>127</v>
      </c>
      <c r="B115" s="88" t="s">
        <v>119</v>
      </c>
      <c r="C115" s="54"/>
      <c r="D115" s="54"/>
      <c r="E115" s="54"/>
      <c r="F115" s="57"/>
      <c r="G115" s="89" t="s">
        <v>123</v>
      </c>
      <c r="H115" s="90"/>
      <c r="J115" s="102"/>
      <c r="K115" s="103"/>
      <c r="L115" s="54"/>
      <c r="M115" s="54"/>
      <c r="N115" s="54"/>
      <c r="O115" s="54"/>
      <c r="P115" s="54"/>
      <c r="Q115" s="54"/>
    </row>
    <row r="116" spans="1:17" ht="11.25" customHeight="1">
      <c r="A116" s="54"/>
      <c r="B116" s="54"/>
      <c r="C116" s="54"/>
      <c r="D116" s="54"/>
      <c r="E116" s="54"/>
      <c r="F116" s="57"/>
      <c r="G116" s="54"/>
      <c r="H116" s="54"/>
      <c r="I116" s="57"/>
      <c r="J116" s="54"/>
      <c r="K116" s="54"/>
      <c r="L116" s="54"/>
      <c r="M116" s="54"/>
      <c r="N116" s="54"/>
      <c r="O116" s="54"/>
      <c r="P116" s="54"/>
      <c r="Q116" s="54"/>
    </row>
    <row r="117" spans="1:17" ht="11.25" customHeight="1">
      <c r="A117" s="54"/>
      <c r="B117" s="54"/>
      <c r="C117" s="54"/>
      <c r="D117" s="54"/>
      <c r="E117" s="54"/>
      <c r="F117" s="57"/>
      <c r="G117" s="54"/>
      <c r="H117" s="54"/>
      <c r="I117" s="57"/>
      <c r="J117" s="54"/>
      <c r="K117" s="54"/>
      <c r="L117" s="54"/>
      <c r="M117" s="54"/>
      <c r="N117" s="54"/>
      <c r="O117" s="54"/>
      <c r="P117" s="54"/>
      <c r="Q117" s="54"/>
    </row>
    <row r="118" spans="1:17" ht="11.25" customHeight="1">
      <c r="A118" s="54"/>
      <c r="B118" s="54"/>
      <c r="C118" s="54"/>
      <c r="D118" s="54"/>
      <c r="E118" s="54"/>
      <c r="F118" s="57"/>
      <c r="G118" s="54"/>
      <c r="H118" s="54"/>
      <c r="I118" s="57"/>
      <c r="J118" s="54"/>
      <c r="K118" s="54"/>
      <c r="L118" s="54"/>
      <c r="M118" s="54"/>
      <c r="N118" s="54"/>
      <c r="O118" s="54"/>
      <c r="P118" s="54"/>
      <c r="Q118" s="54"/>
    </row>
    <row r="119" spans="1:17" ht="11.25" customHeight="1">
      <c r="A119" s="54"/>
      <c r="C119" s="54"/>
      <c r="D119" s="54"/>
      <c r="E119" s="54"/>
      <c r="F119" s="57"/>
      <c r="G119" s="54"/>
      <c r="P119" s="54"/>
      <c r="Q119" s="54"/>
    </row>
    <row r="120" spans="1:17" ht="11.25" customHeight="1">
      <c r="A120" s="54"/>
      <c r="C120" s="54"/>
      <c r="D120" s="54"/>
      <c r="E120" s="54"/>
      <c r="F120" s="57"/>
      <c r="G120" s="54"/>
      <c r="P120" s="54"/>
      <c r="Q120" s="54"/>
    </row>
    <row r="121" spans="1:17" ht="11.25" customHeight="1">
      <c r="A121" s="54"/>
      <c r="B121" s="54"/>
      <c r="C121" s="54"/>
      <c r="D121" s="54"/>
      <c r="E121" s="54"/>
      <c r="F121" s="57"/>
      <c r="G121" s="54"/>
      <c r="H121" s="54"/>
      <c r="I121" s="57"/>
      <c r="J121" s="54"/>
      <c r="K121" s="54"/>
      <c r="L121" s="54"/>
      <c r="M121" s="54"/>
      <c r="N121" s="54"/>
      <c r="O121" s="54"/>
      <c r="P121" s="54"/>
      <c r="Q121" s="54"/>
    </row>
    <row r="122" spans="1:17" ht="11.25" customHeight="1">
      <c r="A122" s="54"/>
      <c r="B122" s="54"/>
      <c r="C122" s="54"/>
      <c r="D122" s="54"/>
      <c r="E122" s="54"/>
      <c r="F122" s="57"/>
      <c r="G122" s="54"/>
      <c r="H122" s="54"/>
      <c r="I122" s="57"/>
      <c r="J122" s="54"/>
      <c r="K122" s="54"/>
      <c r="L122" s="54"/>
      <c r="M122" s="54"/>
      <c r="N122" s="54"/>
      <c r="O122" s="54"/>
      <c r="P122" s="54"/>
      <c r="Q122" s="54"/>
    </row>
  </sheetData>
  <sheetProtection/>
  <mergeCells count="151">
    <mergeCell ref="A110:J110"/>
    <mergeCell ref="D69:E69"/>
    <mergeCell ref="G62:H62"/>
    <mergeCell ref="G67:H67"/>
    <mergeCell ref="G68:H68"/>
    <mergeCell ref="G69:H69"/>
    <mergeCell ref="G63:H63"/>
    <mergeCell ref="G64:H64"/>
    <mergeCell ref="G66:H66"/>
    <mergeCell ref="G65:H65"/>
    <mergeCell ref="G60:H60"/>
    <mergeCell ref="G61:H61"/>
    <mergeCell ref="G58:H58"/>
    <mergeCell ref="G59:H59"/>
    <mergeCell ref="G49:H49"/>
    <mergeCell ref="G50:H50"/>
    <mergeCell ref="G51:H51"/>
    <mergeCell ref="G52:H52"/>
    <mergeCell ref="G56:H56"/>
    <mergeCell ref="G57:H57"/>
    <mergeCell ref="G53:H53"/>
    <mergeCell ref="G54:H54"/>
    <mergeCell ref="G55:H55"/>
    <mergeCell ref="G40:H40"/>
    <mergeCell ref="G41:H41"/>
    <mergeCell ref="G42:H42"/>
    <mergeCell ref="G43:H43"/>
    <mergeCell ref="G44:H44"/>
    <mergeCell ref="G45:H45"/>
    <mergeCell ref="G48:H48"/>
    <mergeCell ref="G31:H31"/>
    <mergeCell ref="G32:H32"/>
    <mergeCell ref="G33:H33"/>
    <mergeCell ref="G46:H46"/>
    <mergeCell ref="G47:H47"/>
    <mergeCell ref="G36:H36"/>
    <mergeCell ref="G37:H37"/>
    <mergeCell ref="G38:H38"/>
    <mergeCell ref="G39:H39"/>
    <mergeCell ref="G23:H2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D65:E65"/>
    <mergeCell ref="D68:E68"/>
    <mergeCell ref="D67:E67"/>
    <mergeCell ref="D62:E62"/>
    <mergeCell ref="D63:E63"/>
    <mergeCell ref="D64:E64"/>
    <mergeCell ref="D55:E55"/>
    <mergeCell ref="D44:E44"/>
    <mergeCell ref="G16:H16"/>
    <mergeCell ref="G17:H17"/>
    <mergeCell ref="G18:H18"/>
    <mergeCell ref="G19:H19"/>
    <mergeCell ref="G20:H20"/>
    <mergeCell ref="G21:H21"/>
    <mergeCell ref="D66:E66"/>
    <mergeCell ref="G22:H22"/>
    <mergeCell ref="D56:E56"/>
    <mergeCell ref="D57:E57"/>
    <mergeCell ref="D58:E58"/>
    <mergeCell ref="D59:E59"/>
    <mergeCell ref="D60:E60"/>
    <mergeCell ref="D61:E61"/>
    <mergeCell ref="D45:E45"/>
    <mergeCell ref="D46:E46"/>
    <mergeCell ref="D47:E47"/>
    <mergeCell ref="D48:E48"/>
    <mergeCell ref="D40:E40"/>
    <mergeCell ref="D41:E41"/>
    <mergeCell ref="D54:E54"/>
    <mergeCell ref="D53:E53"/>
    <mergeCell ref="D42:E42"/>
    <mergeCell ref="D43:E43"/>
    <mergeCell ref="D49:E49"/>
    <mergeCell ref="D50:E50"/>
    <mergeCell ref="D51:E51"/>
    <mergeCell ref="D52:E52"/>
    <mergeCell ref="E82:F82"/>
    <mergeCell ref="G82:I82"/>
    <mergeCell ref="G71:H71"/>
    <mergeCell ref="D74:E74"/>
    <mergeCell ref="D75:E75"/>
    <mergeCell ref="D76:E76"/>
    <mergeCell ref="G72:H72"/>
    <mergeCell ref="D71:E71"/>
    <mergeCell ref="D72:E72"/>
    <mergeCell ref="D73:E73"/>
    <mergeCell ref="A4:J4"/>
    <mergeCell ref="A5:J5"/>
    <mergeCell ref="A6:J6"/>
    <mergeCell ref="G11:H11"/>
    <mergeCell ref="D11:E11"/>
    <mergeCell ref="D31:E31"/>
    <mergeCell ref="D20:E20"/>
    <mergeCell ref="D38:E38"/>
    <mergeCell ref="D39:E39"/>
    <mergeCell ref="D21:E21"/>
    <mergeCell ref="D22:E22"/>
    <mergeCell ref="D23:E23"/>
    <mergeCell ref="D24:E24"/>
    <mergeCell ref="D37:E37"/>
    <mergeCell ref="G12:H12"/>
    <mergeCell ref="G13:H13"/>
    <mergeCell ref="D70:E70"/>
    <mergeCell ref="D28:E28"/>
    <mergeCell ref="D29:E29"/>
    <mergeCell ref="D16:E16"/>
    <mergeCell ref="D18:E18"/>
    <mergeCell ref="D17:E17"/>
    <mergeCell ref="D25:E25"/>
    <mergeCell ref="D26:E26"/>
    <mergeCell ref="D13:E13"/>
    <mergeCell ref="D14:E14"/>
    <mergeCell ref="G70:H70"/>
    <mergeCell ref="D15:E15"/>
    <mergeCell ref="D27:E27"/>
    <mergeCell ref="D32:E32"/>
    <mergeCell ref="D33:E33"/>
    <mergeCell ref="D34:E34"/>
    <mergeCell ref="D35:E35"/>
    <mergeCell ref="D36:E36"/>
    <mergeCell ref="D19:E19"/>
    <mergeCell ref="D30:E30"/>
    <mergeCell ref="A2:J2"/>
    <mergeCell ref="A3:J3"/>
    <mergeCell ref="D9:H9"/>
    <mergeCell ref="G10:H10"/>
    <mergeCell ref="D10:E10"/>
    <mergeCell ref="G14:H14"/>
    <mergeCell ref="G15:H15"/>
    <mergeCell ref="D12:E12"/>
    <mergeCell ref="G74:H74"/>
    <mergeCell ref="G73:H73"/>
    <mergeCell ref="G75:H75"/>
    <mergeCell ref="G77:H77"/>
    <mergeCell ref="G79:H79"/>
    <mergeCell ref="G76:H76"/>
    <mergeCell ref="D80:E80"/>
    <mergeCell ref="G80:H80"/>
    <mergeCell ref="D78:E78"/>
    <mergeCell ref="D79:E79"/>
    <mergeCell ref="G78:H78"/>
    <mergeCell ref="D77:E77"/>
  </mergeCells>
  <printOptions horizontalCentered="1"/>
  <pageMargins left="0" right="0" top="0.2755905511811024" bottom="0" header="0.2362204724409449" footer="0.1968503937007874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2011-02-25T15:18:06Z</cp:lastPrinted>
  <dcterms:created xsi:type="dcterms:W3CDTF">2009-06-21T21:22:19Z</dcterms:created>
  <dcterms:modified xsi:type="dcterms:W3CDTF">2011-03-14T14:10:55Z</dcterms:modified>
  <cp:category/>
  <cp:version/>
  <cp:contentType/>
  <cp:contentStatus/>
</cp:coreProperties>
</file>