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-60" windowWidth="12645" windowHeight="9765" tabRatio="869" activeTab="6"/>
  </bookViews>
  <sheets>
    <sheet name="CCA" sheetId="4" r:id="rId1"/>
    <sheet name="CEDESP" sheetId="27" r:id="rId2"/>
    <sheet name="CJ" sheetId="5" r:id="rId3"/>
    <sheet name="NCI_Convivência" sheetId="6" r:id="rId4"/>
    <sheet name="NCI_Domiciliar" sheetId="8" r:id="rId5"/>
    <sheet name="SASF" sheetId="7" r:id="rId6"/>
    <sheet name="CDCM" sheetId="9" r:id="rId7"/>
    <sheet name="SPVV" sheetId="10" r:id="rId8"/>
    <sheet name="MSE" sheetId="11" r:id="rId9"/>
    <sheet name="NPJ" sheetId="2" r:id="rId10"/>
    <sheet name="Abordagem_Cças Adol " sheetId="12" r:id="rId11"/>
    <sheet name="Abordagem Adultos" sheetId="14" r:id="rId12"/>
    <sheet name="NAISPD" sheetId="15" r:id="rId13"/>
    <sheet name="NConv Adultos Pop Rua" sheetId="16" r:id="rId14"/>
    <sheet name="SAICA" sheetId="17" r:id="rId15"/>
    <sheet name="CA Mulheres Vit Violência" sheetId="19" r:id="rId16"/>
    <sheet name="CA Mulheres Pop Rua" sheetId="20" r:id="rId17"/>
    <sheet name="CA Idoso" sheetId="21" r:id="rId18"/>
    <sheet name="CA_Convalescente" sheetId="26" r:id="rId19"/>
    <sheet name="ILPI" sheetId="22" r:id="rId20"/>
    <sheet name="CA 16h" sheetId="23" r:id="rId21"/>
    <sheet name="CA 24h" sheetId="24" r:id="rId22"/>
    <sheet name="República Jovem" sheetId="13" r:id="rId23"/>
    <sheet name="República Adultos" sheetId="25" r:id="rId24"/>
  </sheets>
  <definedNames>
    <definedName name="_xlnm.Print_Area" localSheetId="11">'Abordagem Adultos'!$B$1:$F$112</definedName>
    <definedName name="_xlnm.Print_Area" localSheetId="10">'Abordagem_Cças Adol '!$B$1:$F$112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</definedNames>
  <calcPr calcId="125725"/>
</workbook>
</file>

<file path=xl/calcChain.xml><?xml version="1.0" encoding="utf-8"?>
<calcChain xmlns="http://schemas.openxmlformats.org/spreadsheetml/2006/main">
  <c r="D110" i="14"/>
  <c r="D109"/>
  <c r="D93"/>
  <c r="D85"/>
  <c r="D67"/>
  <c r="D50"/>
  <c r="D41"/>
  <c r="D25"/>
  <c r="E213" i="25" l="1"/>
  <c r="D213"/>
  <c r="D91"/>
  <c r="E91"/>
  <c r="D111" i="13"/>
  <c r="E123" i="24"/>
  <c r="D123"/>
  <c r="E51" i="23"/>
  <c r="D51"/>
  <c r="D111" s="1"/>
  <c r="E111"/>
  <c r="E109" i="21" l="1"/>
  <c r="E110" s="1"/>
  <c r="D109"/>
  <c r="D110" s="1"/>
  <c r="D67"/>
  <c r="E67"/>
  <c r="M82" i="20"/>
  <c r="L82"/>
  <c r="G82"/>
  <c r="F82"/>
  <c r="E84" l="1"/>
  <c r="D84"/>
  <c r="E109"/>
  <c r="D109"/>
  <c r="E66"/>
  <c r="D66"/>
  <c r="E118" i="17"/>
  <c r="D118"/>
  <c r="E107"/>
  <c r="D107"/>
  <c r="E106"/>
  <c r="D106"/>
  <c r="D102"/>
  <c r="E102"/>
  <c r="E98"/>
  <c r="D98"/>
  <c r="E93"/>
  <c r="D93"/>
  <c r="E90"/>
  <c r="D90"/>
  <c r="E82"/>
  <c r="D82"/>
  <c r="E77"/>
  <c r="D77"/>
  <c r="E61"/>
  <c r="D61"/>
  <c r="E60"/>
  <c r="D60"/>
  <c r="E51"/>
  <c r="D51"/>
  <c r="E50"/>
  <c r="D50"/>
  <c r="E45"/>
  <c r="D45"/>
  <c r="E38"/>
  <c r="D38"/>
  <c r="E32"/>
  <c r="D32"/>
  <c r="E31"/>
  <c r="D31"/>
  <c r="E27"/>
  <c r="D27"/>
  <c r="D21"/>
  <c r="E21"/>
  <c r="D16"/>
  <c r="D17" s="1"/>
  <c r="D141" s="1"/>
  <c r="E16"/>
  <c r="E17" s="1"/>
  <c r="E141" s="1"/>
  <c r="E8"/>
  <c r="D8"/>
  <c r="J48" i="16"/>
  <c r="J49"/>
  <c r="I48"/>
  <c r="I49" l="1"/>
  <c r="H49"/>
  <c r="E109" l="1"/>
  <c r="D109"/>
  <c r="E93"/>
  <c r="D93"/>
  <c r="E67"/>
  <c r="E110" s="1"/>
  <c r="D67"/>
  <c r="D110" s="1"/>
  <c r="E50"/>
  <c r="D50"/>
  <c r="D110" i="15"/>
  <c r="E109"/>
  <c r="E110" s="1"/>
  <c r="D109"/>
  <c r="E93"/>
  <c r="D93"/>
  <c r="E85"/>
  <c r="D85"/>
  <c r="E67"/>
  <c r="D67"/>
  <c r="E41"/>
  <c r="D41"/>
  <c r="E25"/>
  <c r="D25"/>
  <c r="E14"/>
  <c r="D14"/>
  <c r="E25" i="14" l="1"/>
  <c r="E14"/>
  <c r="D14"/>
  <c r="D14" i="12"/>
  <c r="D24" i="2" l="1"/>
  <c r="E13" i="11"/>
  <c r="E109" i="10"/>
  <c r="D109"/>
  <c r="E93"/>
  <c r="D93"/>
  <c r="E85"/>
  <c r="D85"/>
  <c r="E67"/>
  <c r="D67"/>
  <c r="E41"/>
  <c r="D41"/>
  <c r="E25"/>
  <c r="D25"/>
  <c r="E14"/>
  <c r="D14"/>
  <c r="E110" l="1"/>
  <c r="D110"/>
  <c r="E41" i="9" l="1"/>
  <c r="D41"/>
  <c r="E109"/>
  <c r="D109"/>
  <c r="E85"/>
  <c r="D85"/>
  <c r="E93" i="8"/>
  <c r="D93"/>
  <c r="E85"/>
  <c r="D85"/>
  <c r="E67"/>
  <c r="D67"/>
  <c r="E50"/>
  <c r="D50"/>
  <c r="E41"/>
  <c r="D41"/>
  <c r="E25"/>
  <c r="D25"/>
  <c r="E14"/>
  <c r="D14"/>
  <c r="F109"/>
  <c r="E109"/>
  <c r="D109"/>
  <c r="F93"/>
  <c r="F85"/>
  <c r="F67"/>
  <c r="F50"/>
  <c r="F41"/>
  <c r="F25"/>
  <c r="F14"/>
  <c r="E109" i="6"/>
  <c r="F109"/>
  <c r="D109"/>
  <c r="E93"/>
  <c r="F93"/>
  <c r="D93"/>
  <c r="E85"/>
  <c r="F85"/>
  <c r="D85"/>
  <c r="E67"/>
  <c r="F67"/>
  <c r="D67"/>
  <c r="E50"/>
  <c r="F50"/>
  <c r="D50"/>
  <c r="E41"/>
  <c r="F41"/>
  <c r="D41"/>
  <c r="E25"/>
  <c r="F25"/>
  <c r="D25"/>
  <c r="F14"/>
  <c r="E14"/>
  <c r="D14"/>
  <c r="E85" i="5"/>
  <c r="D85"/>
  <c r="D109"/>
  <c r="E93"/>
  <c r="D93"/>
  <c r="D25"/>
  <c r="E25"/>
  <c r="E41"/>
  <c r="D41"/>
  <c r="E14"/>
  <c r="D14"/>
  <c r="E109" i="27"/>
  <c r="D109"/>
  <c r="E93"/>
  <c r="D93"/>
  <c r="E85"/>
  <c r="D85"/>
  <c r="E67"/>
  <c r="D67"/>
  <c r="E50"/>
  <c r="D50"/>
  <c r="E41"/>
  <c r="D41"/>
  <c r="E25"/>
  <c r="D25"/>
  <c r="E14"/>
  <c r="D14"/>
  <c r="D109" i="4"/>
  <c r="D93"/>
  <c r="D85"/>
  <c r="D67"/>
  <c r="D50"/>
  <c r="D41"/>
  <c r="D25"/>
  <c r="D14"/>
  <c r="E14"/>
  <c r="E25"/>
  <c r="E41"/>
  <c r="E50"/>
  <c r="E67"/>
  <c r="E85"/>
  <c r="E93"/>
  <c r="D110" i="8" l="1"/>
  <c r="E110" i="6"/>
  <c r="E110" i="8"/>
  <c r="E110" i="9"/>
  <c r="D110"/>
  <c r="F110" i="8"/>
  <c r="F110" i="6"/>
  <c r="D110"/>
  <c r="D110" i="4"/>
  <c r="E109" i="14" l="1"/>
  <c r="E93"/>
  <c r="E85"/>
  <c r="E67"/>
  <c r="E50"/>
  <c r="E41"/>
  <c r="E108" i="2"/>
  <c r="D108"/>
  <c r="E92"/>
  <c r="D92"/>
  <c r="E84"/>
  <c r="D84"/>
  <c r="E66"/>
  <c r="D66"/>
  <c r="E40"/>
  <c r="D40"/>
  <c r="E24"/>
  <c r="E110" i="14" l="1"/>
  <c r="D109" i="2"/>
  <c r="E109"/>
  <c r="E108" i="11"/>
  <c r="D108"/>
  <c r="E92"/>
  <c r="D92"/>
  <c r="E84"/>
  <c r="D84"/>
  <c r="E66"/>
  <c r="D66"/>
  <c r="E49"/>
  <c r="D49"/>
  <c r="E40"/>
  <c r="D40"/>
  <c r="E24"/>
  <c r="D24"/>
  <c r="D13"/>
  <c r="D109" l="1"/>
  <c r="E109"/>
  <c r="E52" i="26"/>
  <c r="D52"/>
  <c r="E111" i="13"/>
  <c r="E109" i="5"/>
  <c r="E110" s="1"/>
  <c r="E109" i="4"/>
  <c r="D110" i="5" l="1"/>
  <c r="E110" i="27"/>
  <c r="D110"/>
  <c r="E110" i="4"/>
  <c r="K40" i="20" l="1"/>
  <c r="K24"/>
  <c r="K13"/>
  <c r="J40"/>
  <c r="J24"/>
  <c r="J13"/>
  <c r="I40"/>
  <c r="I24"/>
  <c r="I13"/>
  <c r="H40"/>
  <c r="H24"/>
  <c r="H13"/>
  <c r="G40"/>
  <c r="G24"/>
  <c r="G13"/>
  <c r="E40"/>
  <c r="D40"/>
  <c r="E24"/>
  <c r="D24"/>
  <c r="E13"/>
  <c r="D13"/>
</calcChain>
</file>

<file path=xl/sharedStrings.xml><?xml version="1.0" encoding="utf-8"?>
<sst xmlns="http://schemas.openxmlformats.org/spreadsheetml/2006/main" count="4015" uniqueCount="386">
  <si>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</si>
  <si>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</si>
  <si>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</si>
  <si>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</si>
  <si>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</si>
  <si>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</si>
  <si>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</si>
  <si>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</si>
  <si>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</si>
  <si>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</si>
  <si>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</si>
  <si>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</si>
  <si>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</si>
  <si>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</si>
  <si>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</si>
  <si>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</si>
  <si>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</si>
  <si>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</si>
  <si>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</si>
  <si>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</si>
  <si>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</si>
  <si>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</si>
  <si>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</si>
  <si>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</si>
  <si>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</si>
  <si>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</si>
  <si>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</si>
  <si>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</si>
  <si>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</si>
  <si>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</si>
  <si>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</si>
  <si>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</si>
  <si>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</si>
  <si>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</si>
  <si>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</si>
  <si>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</si>
  <si>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</si>
  <si>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</si>
  <si>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</si>
  <si>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</si>
  <si>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</si>
  <si>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</si>
  <si>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</si>
  <si>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</si>
  <si>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</si>
  <si>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</si>
  <si>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</si>
  <si>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</si>
  <si>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</si>
  <si>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</si>
  <si>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</si>
  <si>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</si>
  <si>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</si>
  <si>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</si>
  <si>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</si>
  <si>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</si>
  <si>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</si>
  <si>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</si>
  <si>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</si>
  <si>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</si>
  <si>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</si>
  <si>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</si>
  <si>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</si>
  <si>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</si>
  <si>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</si>
  <si>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</si>
  <si>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</si>
  <si>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</si>
  <si>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</si>
  <si>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</si>
  <si>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</si>
  <si>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</si>
  <si>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</si>
  <si>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</si>
  <si>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</si>
  <si>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</si>
  <si>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</si>
  <si>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</si>
  <si>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</si>
  <si>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</si>
  <si>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</si>
  <si>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</si>
  <si>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</si>
  <si>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</si>
  <si>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</si>
  <si>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</si>
  <si>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</si>
  <si>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</si>
  <si>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</si>
  <si>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</si>
  <si>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</si>
  <si>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</si>
  <si>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</si>
  <si>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</si>
  <si>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</si>
  <si>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</si>
  <si>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</si>
  <si>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</si>
  <si>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</si>
  <si>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</si>
  <si>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</si>
  <si>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</si>
  <si>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</si>
  <si>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</si>
  <si>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</si>
  <si>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</si>
  <si>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</si>
  <si>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</si>
  <si>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</si>
  <si>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</si>
  <si>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</si>
  <si>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</si>
  <si>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</si>
  <si>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</si>
  <si>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</si>
  <si>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</si>
  <si>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</si>
  <si>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</si>
  <si>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</si>
  <si>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</si>
  <si>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</si>
  <si>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</si>
  <si>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</si>
  <si>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</si>
  <si>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</si>
  <si>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</si>
  <si>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</si>
  <si>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</si>
  <si>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</si>
  <si>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</si>
  <si>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</si>
  <si>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</si>
  <si>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</si>
  <si>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</si>
  <si>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</si>
  <si>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</si>
  <si>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</si>
  <si>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</si>
  <si>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</si>
  <si>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</si>
  <si>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</si>
  <si>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</si>
  <si>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</si>
  <si>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</si>
  <si>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</si>
  <si>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</si>
  <si>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</si>
  <si>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</si>
  <si>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</si>
  <si>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</si>
  <si>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</si>
  <si>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</si>
  <si>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</si>
  <si>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</si>
  <si>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</si>
  <si>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</si>
  <si>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</si>
  <si>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</si>
  <si>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</si>
  <si>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</si>
  <si>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</si>
  <si>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</si>
  <si>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</si>
  <si>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</si>
  <si>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</si>
  <si>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</si>
  <si>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</si>
  <si>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</si>
  <si>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</si>
  <si>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</si>
  <si>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</si>
  <si>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</si>
  <si>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</si>
  <si>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</si>
  <si>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</si>
  <si>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</si>
  <si>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</si>
  <si>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</si>
  <si>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</si>
  <si>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</si>
  <si>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</si>
  <si>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</si>
  <si>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</si>
  <si>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</si>
  <si>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</si>
  <si>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</si>
  <si>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</si>
  <si>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</si>
  <si>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 xml:space="preserve"> Coordenadoria do Observatório de Políticas Sociais - COPS</t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</si>
  <si>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</si>
  <si>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</si>
  <si>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</si>
  <si>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</si>
  <si>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</si>
  <si>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</si>
  <si>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</si>
  <si>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</si>
  <si>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</si>
  <si>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</si>
  <si>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</si>
  <si>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</si>
  <si>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Percentualmédio de mulheres inseridas no atend psicológico  Meta: =&gt;50%</t>
  </si>
  <si>
    <t>Percentual médio de mulheres que receberam orientação psicológica   Meta: =100%</t>
  </si>
  <si>
    <t>Percentual médio de mulheres que receberam orientações jurídicas             Meta: =100%</t>
  </si>
  <si>
    <t>Percentual médio de mulheres participantes de grupos de violação de direitos                  Meta: =&gt;90%</t>
  </si>
  <si>
    <t>Taxa média de ocupação (%)</t>
  </si>
  <si>
    <t>Coordenadoria do Observatório de Políticas Sociais - COPS</t>
  </si>
  <si>
    <t>Serviço: Seviço de Proteção às Crianças e Adolescentes Vítimas de Violência</t>
  </si>
  <si>
    <t>Percentual médio de famílias s/ restrição legal envolvidas no acompanham. das cças e adolescentes      Meta:  100%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</si>
  <si>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</si>
  <si>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</si>
  <si>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</si>
  <si>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</si>
  <si>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</si>
  <si>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</si>
  <si>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</si>
  <si>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</si>
  <si>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</si>
  <si>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</si>
  <si>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</si>
  <si>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</si>
  <si>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</si>
  <si>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</si>
  <si>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</si>
  <si>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</si>
  <si>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>Percentual Médio de famílias que não possuem restrição legal, envolvidas no acompanhamento das cças/adol atendidos               Meta: 100%</t>
  </si>
  <si>
    <t>Percentual médio de famílias visitadas por ausências injustificadas aos retornos previstos no serviço                   Meta: 100%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</si>
  <si>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</si>
  <si>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</si>
  <si>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</si>
  <si>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</si>
  <si>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</si>
  <si>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</si>
  <si>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</si>
  <si>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</si>
  <si>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</si>
  <si>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 xml:space="preserve"> Percentual médio de crianças e adolescentes com deficiência inseridas na Rede de Ensino formal            Meta: =&gt; 90%</t>
  </si>
  <si>
    <t>Percentual médio de usuários que perderam consultas/ tratamento de saúde               Meta: =&lt; 10%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</si>
  <si>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</si>
  <si>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</si>
  <si>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</si>
  <si>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</si>
  <si>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</si>
  <si>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</si>
  <si>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</si>
  <si>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</si>
  <si>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</si>
  <si>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</si>
  <si>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</si>
  <si>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</si>
  <si>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</si>
  <si>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>1º trimestre de 2014, por Subprefeitura, cidade de São Paulo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</si>
  <si>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</si>
  <si>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</si>
  <si>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</si>
  <si>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>Brás**</t>
  </si>
  <si>
    <t xml:space="preserve">Nota: </t>
  </si>
  <si>
    <t xml:space="preserve">                 Subprefeituras que não têm o serviço</t>
  </si>
  <si>
    <t>** Supervisão CAPE - CA Alcântara Machado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</si>
  <si>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</si>
  <si>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</si>
  <si>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</si>
  <si>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</si>
  <si>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</si>
  <si>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Pinheiros*</t>
  </si>
  <si>
    <t>* PI - Lar Travessia, cap 50dia/50noite presente apenas em outubro</t>
  </si>
  <si>
    <t>Nº Serviços</t>
  </si>
  <si>
    <t>Nº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</si>
  <si>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</si>
  <si>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</si>
  <si>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</si>
  <si>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</si>
  <si>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pessoas em atendimento na rede pública de saúde acompanhados pelo serviço  Meta: 100%</t>
  </si>
  <si>
    <t>Percentual de idosos/pessoas com deficiência encaminhados para obtenção do BPC       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</si>
  <si>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</si>
  <si>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</si>
  <si>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</si>
  <si>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</si>
  <si>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</si>
  <si>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</si>
  <si>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</si>
  <si>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</si>
  <si>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</si>
  <si>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</si>
  <si>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</si>
  <si>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</si>
  <si>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</si>
  <si>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</si>
  <si>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</si>
  <si>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</si>
  <si>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</si>
  <si>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</si>
  <si>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</si>
  <si>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</si>
  <si>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</si>
  <si>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</si>
  <si>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</si>
  <si>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</si>
  <si>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</si>
  <si>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</si>
  <si>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</si>
  <si>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</si>
  <si>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</si>
  <si>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</si>
  <si>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</si>
  <si>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</si>
  <si>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</si>
  <si>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</si>
  <si>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</si>
  <si>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</si>
  <si>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</si>
  <si>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</si>
  <si>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</si>
  <si>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</si>
  <si>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</si>
  <si>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</si>
  <si>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</si>
  <si>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</si>
  <si>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</si>
  <si>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</si>
  <si>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</si>
  <si>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Subprefeituras que não têm o serviço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</si>
  <si>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</si>
  <si>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</si>
  <si>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</si>
  <si>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</si>
  <si>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</si>
  <si>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</si>
  <si>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</si>
  <si>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</si>
  <si>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N° Médio de Vagas Conveniadas</t>
  </si>
  <si>
    <t>Média da frequência média diária</t>
  </si>
  <si>
    <t>Taxa de Ocupação (%)</t>
  </si>
  <si>
    <r>
      <rPr>
        <b/>
        <sz val="11"/>
        <color indexed="8"/>
        <rFont val="Calibri"/>
        <family val="2"/>
      </rPr>
      <t>Fonte:</t>
    </r>
    <r>
      <rPr>
        <sz val="11"/>
        <color indexed="8"/>
        <rFont val="Calibri"/>
        <family val="2"/>
      </rPr>
      <t xml:space="preserve">  </t>
    </r>
  </si>
  <si>
    <r>
      <rPr>
        <b/>
        <sz val="11"/>
        <color indexed="8"/>
        <rFont val="Calibri"/>
        <family val="2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</si>
  <si>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</si>
  <si>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</si>
  <si>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</si>
  <si>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</si>
  <si>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</si>
  <si>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</si>
  <si>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</si>
  <si>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</si>
  <si>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Nº de pessoas que saíram para moradia autônoma. Meta 100%</t>
  </si>
  <si>
    <t>Nº de famílias de usuários contatados. Meta 50%</t>
  </si>
  <si>
    <r>
      <t>Coordenadoria do Observatório de Políticas Sociais - COPS</t>
    </r>
    <r>
      <rPr>
        <sz val="9"/>
        <color indexed="8"/>
        <rFont val="Calibri"/>
        <family val="2"/>
      </rPr>
      <t/>
    </r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</si>
  <si>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</si>
  <si>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</si>
  <si>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</si>
  <si>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</si>
  <si>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</si>
  <si>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</si>
  <si>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Percentual médio de famílias de cças e adol. que retornaram ao serviço após visita domiciliar          Meta: &gt;= 90%</t>
  </si>
  <si>
    <r>
      <rPr>
        <b/>
        <sz val="8"/>
        <color indexed="8"/>
        <rFont val="Calibri"/>
        <family val="2"/>
      </rPr>
      <t>Elaboração:</t>
    </r>
    <r>
      <rPr>
        <sz val="8"/>
        <color indexed="8"/>
        <rFont val="Calibri"/>
        <family val="2"/>
      </rPr>
      <t xml:space="preserve"> </t>
    </r>
  </si>
  <si>
    <t>SMADS, Coordenadoria do Observatório de Políticas Sociais – COPS.</t>
  </si>
  <si>
    <r>
      <rPr>
        <b/>
        <sz val="11"/>
        <rFont val="Calibri"/>
        <family val="2"/>
      </rPr>
      <t>Fonte:</t>
    </r>
    <r>
      <rPr>
        <sz val="11"/>
        <rFont val="Calibri"/>
        <family val="2"/>
      </rPr>
      <t xml:space="preserve">  </t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</si>
  <si>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</si>
  <si>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</si>
  <si>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Percentual médio de Jovens E Adultos com deficiência atendidos   Meta:&gt;=10%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</si>
  <si>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</si>
  <si>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</si>
  <si>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</si>
  <si>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</si>
  <si>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</si>
  <si>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</si>
  <si>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</si>
  <si>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</si>
  <si>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</si>
  <si>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</si>
  <si>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</si>
  <si>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</si>
  <si>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</si>
  <si>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</si>
  <si>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* VM/Saúde - início de funcionamento em Set/2015</t>
  </si>
  <si>
    <t>3º trimestre de 2016, por Subprefeitura, cidade de São Paulo</t>
  </si>
  <si>
    <t>SMADS, Gestão SUAS/Observatório de Políticas Sociais Local, DEMES, 3º trimestre 2016</t>
  </si>
  <si>
    <t>Percentual médio de adolescentes de 15 a 17 anos que frequentam o ensino formal                       Meta: =100%</t>
  </si>
  <si>
    <t>Percentual médio de Adultos abordados em relação à meta conveniada para o serviço                                      Meta 100%</t>
  </si>
  <si>
    <t>Nº de atividades externas realizadas com pessoas deficientes  Meta: =&gt;3</t>
  </si>
  <si>
    <t>Nº de atividades dirigidas à família dos usuários         Meta: =&gt;3</t>
  </si>
  <si>
    <t>Percentual de crianças e adolescentes desligados pelo retorno à família de origem ou família substituta                       Meta: =&gt;25%</t>
  </si>
  <si>
    <t>3º Trimestre de 2016, por Subprefeitura, da cidade de São Paulo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</si>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</sst>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4" tint="0.79998168889431442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1" fillId="0" borderId="15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182">
    <xf numFmtId="0" fontId="0" fillId="0" borderId="0" xfId="0"/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5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6" fillId="6" borderId="1" xfId="4" quotePrefix="1" applyNumberFormat="1" applyFont="1" applyFill="1" applyBorder="1" applyAlignment="1">
      <alignment horizontal="center"/>
    </xf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2" fillId="0" borderId="0" xfId="0" applyFont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0" fontId="0" fillId="0" borderId="5" xfId="0" applyBorder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2" fillId="11" borderId="1" xfId="13" applyNumberFormat="1" applyFont="1" applyFill="1" applyBorder="1" applyAlignment="1">
      <alignment horizontal="right" vertical="center"/>
    </xf>
    <xf numFmtId="0" fontId="4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2" fillId="14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12" fillId="0" borderId="8" xfId="0" applyFont="1" applyBorder="1" applyAlignment="1" applyProtection="1"/>
    <xf numFmtId="0" fontId="18" fillId="2" borderId="9" xfId="6" applyFont="1" applyFill="1" applyBorder="1" applyAlignment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0" xfId="0" applyBorder="1"/>
    <xf numFmtId="0" fontId="22" fillId="0" borderId="11" xfId="0" applyFont="1" applyBorder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0" fillId="0" borderId="12" xfId="0" applyBorder="1"/>
    <xf numFmtId="1" fontId="14" fillId="0" borderId="1" xfId="0" applyNumberFormat="1" applyFont="1" applyBorder="1" applyAlignment="1">
      <alignment horizontal="center"/>
    </xf>
    <xf numFmtId="0" fontId="18" fillId="2" borderId="13" xfId="12" applyFont="1" applyFill="1" applyBorder="1" applyAlignment="1" applyProtection="1"/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1" borderId="1" xfId="0" applyFill="1" applyBorder="1"/>
    <xf numFmtId="0" fontId="14" fillId="1" borderId="1" xfId="0" applyFont="1" applyFill="1" applyBorder="1"/>
    <xf numFmtId="1" fontId="14" fillId="1" borderId="1" xfId="0" applyNumberFormat="1" applyFont="1" applyFill="1" applyBorder="1" applyAlignment="1">
      <alignment horizontal="center"/>
    </xf>
    <xf numFmtId="1" fontId="16" fillId="1" borderId="1" xfId="0" applyNumberFormat="1" applyFont="1" applyFill="1" applyBorder="1" applyAlignment="1">
      <alignment horizont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1" fontId="14" fillId="1" borderId="1" xfId="0" applyNumberFormat="1" applyFont="1" applyFill="1" applyBorder="1" applyAlignment="1" applyProtection="1">
      <alignment horizontal="center" wrapText="1"/>
    </xf>
    <xf numFmtId="1" fontId="14" fillId="1" borderId="1" xfId="1" applyNumberFormat="1" applyFont="1" applyFill="1" applyBorder="1" applyAlignment="1" applyProtection="1">
      <alignment horizontal="center"/>
    </xf>
    <xf numFmtId="0" fontId="0" fillId="6" borderId="1" xfId="0" applyFont="1" applyFill="1" applyBorder="1" applyProtection="1"/>
    <xf numFmtId="0" fontId="14" fillId="5" borderId="1" xfId="0" applyFont="1" applyFill="1" applyBorder="1"/>
    <xf numFmtId="1" fontId="16" fillId="5" borderId="1" xfId="0" applyNumberFormat="1" applyFont="1" applyFill="1" applyBorder="1" applyAlignment="1">
      <alignment horizontal="center"/>
    </xf>
    <xf numFmtId="3" fontId="16" fillId="5" borderId="1" xfId="4" quotePrefix="1" applyNumberFormat="1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8" fillId="2" borderId="2" xfId="6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</xf>
    <xf numFmtId="0" fontId="33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1" fontId="34" fillId="2" borderId="1" xfId="6" applyNumberFormat="1" applyFont="1" applyFill="1" applyBorder="1" applyAlignment="1">
      <alignment horizontal="center" vertical="center" wrapText="1"/>
    </xf>
    <xf numFmtId="0" fontId="18" fillId="2" borderId="0" xfId="6" applyFont="1" applyFill="1" applyBorder="1" applyAlignment="1" applyProtection="1">
      <alignment horizontal="left"/>
    </xf>
    <xf numFmtId="0" fontId="16" fillId="0" borderId="17" xfId="0" applyFont="1" applyFill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9" fontId="14" fillId="1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22" xfId="0" applyFont="1" applyFill="1" applyBorder="1"/>
    <xf numFmtId="0" fontId="16" fillId="0" borderId="22" xfId="0" applyFont="1" applyFill="1" applyBorder="1" applyAlignment="1">
      <alignment wrapText="1"/>
    </xf>
    <xf numFmtId="0" fontId="16" fillId="0" borderId="25" xfId="0" applyFont="1" applyFill="1" applyBorder="1"/>
    <xf numFmtId="0" fontId="16" fillId="0" borderId="27" xfId="0" applyFont="1" applyFill="1" applyBorder="1"/>
    <xf numFmtId="0" fontId="21" fillId="6" borderId="22" xfId="0" applyFont="1" applyFill="1" applyBorder="1"/>
    <xf numFmtId="3" fontId="16" fillId="6" borderId="1" xfId="6" applyNumberFormat="1" applyFont="1" applyFill="1" applyBorder="1" applyAlignment="1">
      <alignment horizontal="center"/>
    </xf>
    <xf numFmtId="9" fontId="16" fillId="6" borderId="1" xfId="6" applyNumberFormat="1" applyFont="1" applyFill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7" xfId="0" applyNumberFormat="1" applyFont="1" applyBorder="1"/>
    <xf numFmtId="0" fontId="18" fillId="2" borderId="44" xfId="12" applyFont="1" applyFill="1" applyBorder="1" applyAlignment="1" applyProtection="1"/>
    <xf numFmtId="0" fontId="14" fillId="1" borderId="17" xfId="0" applyFont="1" applyFill="1" applyBorder="1"/>
    <xf numFmtId="0" fontId="14" fillId="0" borderId="0" xfId="0" applyFont="1" applyBorder="1"/>
    <xf numFmtId="0" fontId="0" fillId="2" borderId="6" xfId="0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9" fontId="0" fillId="0" borderId="0" xfId="1" applyFont="1"/>
    <xf numFmtId="1" fontId="14" fillId="0" borderId="1" xfId="0" applyNumberFormat="1" applyFont="1" applyFill="1" applyBorder="1" applyAlignment="1">
      <alignment horizontal="center" vertical="center" wrapText="1"/>
    </xf>
    <xf numFmtId="1" fontId="16" fillId="6" borderId="1" xfId="4" quotePrefix="1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/>
    </xf>
    <xf numFmtId="0" fontId="14" fillId="16" borderId="1" xfId="0" applyFont="1" applyFill="1" applyBorder="1"/>
    <xf numFmtId="0" fontId="14" fillId="17" borderId="1" xfId="0" applyFont="1" applyFill="1" applyBorder="1"/>
    <xf numFmtId="0" fontId="18" fillId="2" borderId="34" xfId="6" applyFont="1" applyFill="1" applyBorder="1" applyAlignment="1" applyProtection="1"/>
    <xf numFmtId="0" fontId="12" fillId="0" borderId="48" xfId="0" applyFont="1" applyBorder="1" applyAlignment="1" applyProtection="1"/>
    <xf numFmtId="0" fontId="23" fillId="0" borderId="48" xfId="0" applyFont="1" applyBorder="1" applyAlignment="1" applyProtection="1"/>
    <xf numFmtId="0" fontId="0" fillId="17" borderId="0" xfId="0" applyFill="1"/>
    <xf numFmtId="0" fontId="0" fillId="0" borderId="49" xfId="0" applyBorder="1"/>
    <xf numFmtId="0" fontId="14" fillId="0" borderId="20" xfId="0" applyFont="1" applyBorder="1"/>
    <xf numFmtId="0" fontId="14" fillId="16" borderId="20" xfId="0" applyFont="1" applyFill="1" applyBorder="1"/>
    <xf numFmtId="9" fontId="14" fillId="16" borderId="1" xfId="0" applyNumberFormat="1" applyFont="1" applyFill="1" applyBorder="1"/>
    <xf numFmtId="9" fontId="14" fillId="0" borderId="17" xfId="0" applyNumberFormat="1" applyFont="1" applyFill="1" applyBorder="1"/>
    <xf numFmtId="9" fontId="14" fillId="16" borderId="17" xfId="0" applyNumberFormat="1" applyFont="1" applyFill="1" applyBorder="1"/>
    <xf numFmtId="9" fontId="14" fillId="5" borderId="17" xfId="0" applyNumberFormat="1" applyFont="1" applyFill="1" applyBorder="1"/>
    <xf numFmtId="9" fontId="14" fillId="0" borderId="0" xfId="0" applyNumberFormat="1" applyFont="1" applyFill="1" applyBorder="1"/>
    <xf numFmtId="0" fontId="22" fillId="0" borderId="51" xfId="0" applyFont="1" applyBorder="1" applyAlignment="1" applyProtection="1">
      <protection locked="0"/>
    </xf>
    <xf numFmtId="0" fontId="22" fillId="0" borderId="52" xfId="0" applyFont="1" applyBorder="1" applyAlignment="1" applyProtection="1">
      <protection locked="0"/>
    </xf>
    <xf numFmtId="0" fontId="22" fillId="0" borderId="53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protection locked="0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2" fillId="2" borderId="35" xfId="0" applyFont="1" applyFill="1" applyBorder="1" applyAlignment="1" applyProtection="1"/>
    <xf numFmtId="0" fontId="23" fillId="2" borderId="36" xfId="0" applyFont="1" applyFill="1" applyBorder="1" applyAlignment="1" applyProtection="1"/>
    <xf numFmtId="0" fontId="18" fillId="2" borderId="35" xfId="6" applyFont="1" applyFill="1" applyBorder="1" applyAlignment="1" applyProtection="1"/>
    <xf numFmtId="0" fontId="14" fillId="15" borderId="14" xfId="0" applyFont="1" applyFill="1" applyBorder="1"/>
    <xf numFmtId="0" fontId="14" fillId="15" borderId="0" xfId="0" applyFont="1" applyFill="1" applyBorder="1"/>
    <xf numFmtId="1" fontId="0" fillId="5" borderId="1" xfId="0" applyNumberFormat="1" applyFill="1" applyBorder="1" applyAlignment="1">
      <alignment horizontal="center"/>
    </xf>
    <xf numFmtId="9" fontId="14" fillId="0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1" fontId="0" fillId="0" borderId="0" xfId="0" applyNumberFormat="1"/>
    <xf numFmtId="9" fontId="0" fillId="0" borderId="1" xfId="1" applyFont="1" applyBorder="1"/>
    <xf numFmtId="0" fontId="0" fillId="0" borderId="1" xfId="0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8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9" fontId="14" fillId="16" borderId="1" xfId="0" applyNumberFormat="1" applyFont="1" applyFill="1" applyBorder="1" applyAlignment="1">
      <alignment horizontal="right"/>
    </xf>
    <xf numFmtId="0" fontId="14" fillId="16" borderId="1" xfId="0" applyFont="1" applyFill="1" applyBorder="1" applyAlignment="1" applyProtection="1">
      <alignment horizontal="right" wrapText="1"/>
      <protection locked="0"/>
    </xf>
    <xf numFmtId="9" fontId="14" fillId="16" borderId="1" xfId="13" applyFont="1" applyFill="1" applyBorder="1" applyAlignment="1" applyProtection="1">
      <alignment horizontal="right" wrapText="1"/>
    </xf>
    <xf numFmtId="9" fontId="14" fillId="18" borderId="1" xfId="13" applyFont="1" applyFill="1" applyBorder="1" applyAlignment="1">
      <alignment horizontal="right" vertical="center"/>
    </xf>
    <xf numFmtId="0" fontId="14" fillId="16" borderId="1" xfId="0" applyFont="1" applyFill="1" applyBorder="1" applyAlignment="1" applyProtection="1">
      <alignment horizontal="right" wrapText="1"/>
    </xf>
    <xf numFmtId="0" fontId="14" fillId="18" borderId="1" xfId="0" applyFont="1" applyFill="1" applyBorder="1" applyAlignment="1">
      <alignment horizontal="right"/>
    </xf>
    <xf numFmtId="166" fontId="14" fillId="18" borderId="1" xfId="0" applyNumberFormat="1" applyFont="1" applyFill="1" applyBorder="1" applyAlignment="1">
      <alignment horizontal="right" vertical="center"/>
    </xf>
    <xf numFmtId="1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>
      <alignment horizontal="right" vertical="center"/>
    </xf>
    <xf numFmtId="166" fontId="14" fillId="19" borderId="1" xfId="0" applyNumberFormat="1" applyFont="1" applyFill="1" applyBorder="1" applyAlignment="1">
      <alignment horizontal="right" vertical="center"/>
    </xf>
    <xf numFmtId="3" fontId="14" fillId="18" borderId="1" xfId="0" applyNumberFormat="1" applyFont="1" applyFill="1" applyBorder="1" applyAlignment="1">
      <alignment horizontal="right" vertical="center"/>
    </xf>
    <xf numFmtId="0" fontId="14" fillId="19" borderId="1" xfId="0" applyFont="1" applyFill="1" applyBorder="1" applyAlignment="1"/>
    <xf numFmtId="3" fontId="14" fillId="19" borderId="1" xfId="0" applyNumberFormat="1" applyFont="1" applyFill="1" applyBorder="1" applyAlignment="1">
      <alignment horizontal="right" wrapText="1"/>
    </xf>
    <xf numFmtId="3" fontId="16" fillId="20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9" fillId="0" borderId="0" xfId="0" applyNumberFormat="1" applyFont="1" applyBorder="1"/>
    <xf numFmtId="0" fontId="39" fillId="0" borderId="0" xfId="0" applyFont="1" applyBorder="1"/>
    <xf numFmtId="0" fontId="14" fillId="0" borderId="1" xfId="0" applyFont="1" applyFill="1" applyBorder="1" applyAlignment="1">
      <alignment horizontal="center"/>
    </xf>
    <xf numFmtId="0" fontId="18" fillId="2" borderId="34" xfId="6" applyFont="1" applyFill="1" applyBorder="1" applyAlignment="1" applyProtection="1">
      <alignment horizontal="left"/>
    </xf>
    <xf numFmtId="0" fontId="12" fillId="2" borderId="35" xfId="0" applyFont="1" applyFill="1" applyBorder="1" applyAlignment="1" applyProtection="1">
      <alignment horizontal="left"/>
    </xf>
    <xf numFmtId="0" fontId="23" fillId="2" borderId="36" xfId="0" applyFont="1" applyFill="1" applyBorder="1" applyAlignment="1" applyProtection="1">
      <alignment horizontal="left"/>
    </xf>
    <xf numFmtId="0" fontId="0" fillId="0" borderId="64" xfId="0" applyBorder="1"/>
    <xf numFmtId="0" fontId="0" fillId="0" borderId="65" xfId="0" applyBorder="1"/>
    <xf numFmtId="3" fontId="16" fillId="0" borderId="1" xfId="24" applyNumberFormat="1" applyFont="1" applyFill="1" applyBorder="1" applyProtection="1"/>
    <xf numFmtId="9" fontId="16" fillId="20" borderId="1" xfId="1" applyFont="1" applyFill="1" applyBorder="1" applyProtection="1"/>
    <xf numFmtId="9" fontId="16" fillId="0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0" fontId="18" fillId="2" borderId="1" xfId="6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6" borderId="1" xfId="6" applyNumberFormat="1" applyFont="1" applyFill="1" applyBorder="1" applyAlignment="1">
      <alignment horizontal="center" vertical="center"/>
    </xf>
    <xf numFmtId="1" fontId="14" fillId="16" borderId="1" xfId="0" applyNumberFormat="1" applyFont="1" applyFill="1" applyBorder="1" applyAlignment="1">
      <alignment horizontal="center"/>
    </xf>
    <xf numFmtId="1" fontId="15" fillId="16" borderId="1" xfId="0" applyNumberFormat="1" applyFont="1" applyFill="1" applyBorder="1" applyAlignment="1">
      <alignment horizontal="center"/>
    </xf>
    <xf numFmtId="1" fontId="14" fillId="16" borderId="1" xfId="6" applyNumberFormat="1" applyFont="1" applyFill="1" applyBorder="1" applyAlignment="1">
      <alignment horizontal="center"/>
    </xf>
    <xf numFmtId="9" fontId="16" fillId="0" borderId="17" xfId="1" applyFont="1" applyFill="1" applyBorder="1" applyAlignment="1">
      <alignment horizontal="center"/>
    </xf>
    <xf numFmtId="0" fontId="16" fillId="1" borderId="1" xfId="0" applyFont="1" applyFill="1" applyBorder="1" applyAlignment="1">
      <alignment horizontal="center"/>
    </xf>
    <xf numFmtId="3" fontId="16" fillId="1" borderId="17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3" fontId="4" fillId="1" borderId="17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9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" borderId="1" xfId="0" applyFont="1" applyFill="1" applyBorder="1" applyAlignment="1">
      <alignment horizontal="center"/>
    </xf>
    <xf numFmtId="0" fontId="14" fillId="1" borderId="17" xfId="0" applyFont="1" applyFill="1" applyBorder="1" applyAlignment="1">
      <alignment horizontal="center"/>
    </xf>
    <xf numFmtId="0" fontId="0" fillId="2" borderId="1" xfId="0" applyFont="1" applyFill="1" applyBorder="1"/>
    <xf numFmtId="1" fontId="41" fillId="2" borderId="17" xfId="13" applyNumberFormat="1" applyFont="1" applyFill="1" applyBorder="1"/>
    <xf numFmtId="1" fontId="41" fillId="5" borderId="17" xfId="13" applyNumberFormat="1" applyFont="1" applyFill="1" applyBorder="1" applyAlignment="1">
      <alignment horizontal="center"/>
    </xf>
    <xf numFmtId="3" fontId="41" fillId="1" borderId="1" xfId="6" applyNumberFormat="1" applyFont="1" applyFill="1" applyBorder="1" applyProtection="1">
      <protection locked="0"/>
    </xf>
    <xf numFmtId="1" fontId="41" fillId="1" borderId="17" xfId="13" applyNumberFormat="1" applyFont="1" applyFill="1" applyBorder="1"/>
    <xf numFmtId="1" fontId="41" fillId="6" borderId="17" xfId="13" applyNumberFormat="1" applyFont="1" applyFill="1" applyBorder="1"/>
    <xf numFmtId="1" fontId="41" fillId="1" borderId="17" xfId="13" applyNumberFormat="1" applyFont="1" applyFill="1" applyBorder="1" applyAlignment="1">
      <alignment horizontal="center"/>
    </xf>
    <xf numFmtId="1" fontId="41" fillId="6" borderId="17" xfId="13" applyNumberFormat="1" applyFont="1" applyFill="1" applyBorder="1" applyAlignment="1">
      <alignment horizontal="center"/>
    </xf>
    <xf numFmtId="0" fontId="0" fillId="0" borderId="20" xfId="0" applyFont="1" applyBorder="1"/>
    <xf numFmtId="0" fontId="0" fillId="0" borderId="68" xfId="0" applyBorder="1"/>
    <xf numFmtId="0" fontId="0" fillId="0" borderId="69" xfId="0" applyBorder="1"/>
    <xf numFmtId="0" fontId="20" fillId="2" borderId="67" xfId="24" applyFont="1" applyFill="1" applyBorder="1" applyAlignment="1" applyProtection="1">
      <alignment vertical="center" wrapText="1"/>
    </xf>
    <xf numFmtId="0" fontId="20" fillId="2" borderId="66" xfId="24" applyFont="1" applyFill="1" applyBorder="1" applyAlignment="1" applyProtection="1">
      <alignment vertical="center" wrapText="1"/>
    </xf>
    <xf numFmtId="0" fontId="0" fillId="2" borderId="70" xfId="0" applyFill="1" applyBorder="1"/>
    <xf numFmtId="0" fontId="0" fillId="2" borderId="69" xfId="0" applyFill="1" applyBorder="1"/>
    <xf numFmtId="0" fontId="0" fillId="0" borderId="71" xfId="0" applyBorder="1"/>
    <xf numFmtId="3" fontId="13" fillId="3" borderId="3" xfId="0" applyNumberFormat="1" applyFont="1" applyFill="1" applyBorder="1"/>
    <xf numFmtId="0" fontId="41" fillId="2" borderId="72" xfId="6" applyFont="1" applyFill="1" applyBorder="1" applyAlignment="1" applyProtection="1">
      <alignment horizontal="left"/>
    </xf>
    <xf numFmtId="0" fontId="22" fillId="2" borderId="73" xfId="0" applyFont="1" applyFill="1" applyBorder="1" applyAlignment="1" applyProtection="1">
      <alignment horizontal="left"/>
      <protection locked="0"/>
    </xf>
    <xf numFmtId="0" fontId="24" fillId="2" borderId="31" xfId="0" applyFont="1" applyFill="1" applyBorder="1" applyAlignment="1" applyProtection="1">
      <alignment horizontal="left"/>
    </xf>
    <xf numFmtId="3" fontId="41" fillId="1" borderId="1" xfId="6" applyNumberFormat="1" applyFont="1" applyFill="1" applyBorder="1" applyProtection="1"/>
    <xf numFmtId="1" fontId="0" fillId="1" borderId="1" xfId="0" applyNumberFormat="1" applyFont="1" applyFill="1" applyBorder="1" applyProtection="1"/>
    <xf numFmtId="3" fontId="41" fillId="1" borderId="1" xfId="6" applyNumberFormat="1" applyFont="1" applyFill="1" applyBorder="1"/>
    <xf numFmtId="3" fontId="19" fillId="1" borderId="1" xfId="6" applyNumberFormat="1" applyFont="1" applyFill="1" applyBorder="1"/>
    <xf numFmtId="3" fontId="19" fillId="1" borderId="1" xfId="6" applyNumberFormat="1" applyFont="1" applyFill="1" applyBorder="1" applyProtection="1">
      <protection locked="0"/>
    </xf>
    <xf numFmtId="3" fontId="40" fillId="6" borderId="1" xfId="6" applyNumberFormat="1" applyFont="1" applyFill="1" applyBorder="1"/>
    <xf numFmtId="0" fontId="0" fillId="6" borderId="1" xfId="0" applyFont="1" applyFill="1" applyBorder="1"/>
    <xf numFmtId="0" fontId="0" fillId="1" borderId="1" xfId="0" applyFont="1" applyFill="1" applyBorder="1"/>
    <xf numFmtId="0" fontId="13" fillId="6" borderId="1" xfId="0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78" xfId="0" applyFont="1" applyBorder="1"/>
    <xf numFmtId="3" fontId="41" fillId="1" borderId="78" xfId="6" applyNumberFormat="1" applyFont="1" applyFill="1" applyBorder="1" applyProtection="1"/>
    <xf numFmtId="1" fontId="0" fillId="1" borderId="78" xfId="0" applyNumberFormat="1" applyFont="1" applyFill="1" applyBorder="1" applyProtection="1"/>
    <xf numFmtId="3" fontId="41" fillId="1" borderId="79" xfId="6" applyNumberFormat="1" applyFont="1" applyFill="1" applyBorder="1" applyProtection="1"/>
    <xf numFmtId="3" fontId="41" fillId="1" borderId="40" xfId="6" applyNumberFormat="1" applyFont="1" applyFill="1" applyBorder="1" applyProtection="1"/>
    <xf numFmtId="0" fontId="41" fillId="2" borderId="30" xfId="6" applyFont="1" applyFill="1" applyBorder="1" applyAlignment="1" applyProtection="1">
      <alignment horizontal="left"/>
    </xf>
    <xf numFmtId="3" fontId="41" fillId="6" borderId="1" xfId="6" applyNumberFormat="1" applyFont="1" applyFill="1" applyBorder="1"/>
    <xf numFmtId="3" fontId="41" fillId="1" borderId="78" xfId="6" applyNumberFormat="1" applyFont="1" applyFill="1" applyBorder="1"/>
    <xf numFmtId="3" fontId="13" fillId="3" borderId="3" xfId="6" applyNumberFormat="1" applyFont="1" applyFill="1" applyBorder="1"/>
    <xf numFmtId="3" fontId="13" fillId="3" borderId="3" xfId="0" applyNumberFormat="1" applyFont="1" applyFill="1" applyBorder="1" applyAlignment="1"/>
    <xf numFmtId="3" fontId="13" fillId="3" borderId="43" xfId="0" applyNumberFormat="1" applyFont="1" applyFill="1" applyBorder="1" applyAlignment="1"/>
    <xf numFmtId="3" fontId="19" fillId="1" borderId="78" xfId="6" applyNumberFormat="1" applyFont="1" applyFill="1" applyBorder="1"/>
    <xf numFmtId="3" fontId="20" fillId="3" borderId="3" xfId="6" applyNumberFormat="1" applyFont="1" applyFill="1" applyBorder="1" applyProtection="1"/>
    <xf numFmtId="3" fontId="13" fillId="3" borderId="3" xfId="6" applyNumberFormat="1" applyFont="1" applyFill="1" applyBorder="1" applyAlignment="1">
      <alignment horizontal="center"/>
    </xf>
    <xf numFmtId="3" fontId="20" fillId="3" borderId="43" xfId="6" applyNumberFormat="1" applyFont="1" applyFill="1" applyBorder="1" applyProtection="1"/>
    <xf numFmtId="3" fontId="40" fillId="6" borderId="78" xfId="6" applyNumberFormat="1" applyFont="1" applyFill="1" applyBorder="1" applyAlignment="1"/>
    <xf numFmtId="3" fontId="20" fillId="3" borderId="3" xfId="0" applyNumberFormat="1" applyFont="1" applyFill="1" applyBorder="1" applyAlignment="1" applyProtection="1"/>
    <xf numFmtId="3" fontId="20" fillId="3" borderId="43" xfId="0" applyNumberFormat="1" applyFont="1" applyFill="1" applyBorder="1" applyAlignment="1" applyProtection="1"/>
    <xf numFmtId="0" fontId="0" fillId="0" borderId="81" xfId="0" applyBorder="1"/>
    <xf numFmtId="9" fontId="16" fillId="2" borderId="1" xfId="1" applyFont="1" applyFill="1" applyBorder="1" applyAlignment="1">
      <alignment horizontal="center"/>
    </xf>
    <xf numFmtId="9" fontId="14" fillId="5" borderId="1" xfId="1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14" fillId="1" borderId="1" xfId="1" applyFont="1" applyFill="1" applyBorder="1" applyAlignment="1" applyProtection="1">
      <alignment horizontal="center" wrapText="1"/>
    </xf>
    <xf numFmtId="9" fontId="14" fillId="1" borderId="1" xfId="1" applyFont="1" applyFill="1" applyBorder="1" applyAlignment="1" applyProtection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29" fillId="2" borderId="2" xfId="6" applyFont="1" applyFill="1" applyBorder="1" applyAlignment="1" applyProtection="1"/>
    <xf numFmtId="0" fontId="18" fillId="2" borderId="13" xfId="12" applyFont="1" applyFill="1" applyBorder="1" applyAlignment="1" applyProtection="1">
      <alignment horizontal="right"/>
    </xf>
    <xf numFmtId="0" fontId="10" fillId="2" borderId="0" xfId="0" applyFont="1" applyFill="1" applyBorder="1" applyAlignment="1"/>
    <xf numFmtId="0" fontId="10" fillId="2" borderId="14" xfId="0" applyFont="1" applyFill="1" applyBorder="1" applyAlignment="1">
      <alignment horizontal="right"/>
    </xf>
    <xf numFmtId="3" fontId="16" fillId="1" borderId="1" xfId="0" applyNumberFormat="1" applyFont="1" applyFill="1" applyBorder="1" applyAlignment="1">
      <alignment horizontal="center"/>
    </xf>
    <xf numFmtId="0" fontId="35" fillId="4" borderId="0" xfId="6" applyFont="1" applyFill="1" applyBorder="1" applyAlignment="1" applyProtection="1">
      <protection locked="0"/>
    </xf>
    <xf numFmtId="0" fontId="36" fillId="4" borderId="0" xfId="0" applyFont="1" applyFill="1" applyBorder="1" applyAlignment="1" applyProtection="1">
      <protection locked="0"/>
    </xf>
    <xf numFmtId="0" fontId="18" fillId="2" borderId="2" xfId="12" applyFont="1" applyFill="1" applyBorder="1" applyAlignment="1" applyProtection="1">
      <alignment horizontal="right"/>
    </xf>
    <xf numFmtId="0" fontId="36" fillId="4" borderId="0" xfId="0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</xf>
    <xf numFmtId="9" fontId="14" fillId="6" borderId="1" xfId="1" applyFont="1" applyFill="1" applyBorder="1" applyAlignment="1">
      <alignment horizontal="center"/>
    </xf>
    <xf numFmtId="9" fontId="14" fillId="0" borderId="1" xfId="1" applyNumberFormat="1" applyFont="1" applyBorder="1" applyAlignment="1">
      <alignment horizontal="center"/>
    </xf>
    <xf numFmtId="0" fontId="22" fillId="0" borderId="2" xfId="0" applyFont="1" applyBorder="1" applyAlignment="1" applyProtection="1">
      <protection locked="0"/>
    </xf>
    <xf numFmtId="0" fontId="12" fillId="0" borderId="8" xfId="0" applyFont="1" applyBorder="1" applyAlignment="1" applyProtection="1">
      <alignment horizontal="right"/>
    </xf>
    <xf numFmtId="9" fontId="14" fillId="0" borderId="17" xfId="1" applyFont="1" applyBorder="1" applyAlignment="1">
      <alignment horizontal="center"/>
    </xf>
    <xf numFmtId="9" fontId="14" fillId="16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10" fontId="19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0" fontId="19" fillId="0" borderId="1" xfId="4" quotePrefix="1" applyNumberFormat="1" applyFont="1" applyFill="1" applyBorder="1" applyAlignment="1">
      <alignment horizontal="center"/>
    </xf>
    <xf numFmtId="10" fontId="19" fillId="0" borderId="1" xfId="5" applyNumberFormat="1" applyFont="1" applyFill="1" applyBorder="1" applyAlignment="1">
      <alignment horizontal="center"/>
    </xf>
    <xf numFmtId="10" fontId="19" fillId="0" borderId="1" xfId="0" applyNumberFormat="1" applyFont="1" applyFill="1" applyBorder="1" applyAlignment="1">
      <alignment horizontal="center"/>
    </xf>
    <xf numFmtId="0" fontId="41" fillId="2" borderId="2" xfId="12" applyFont="1" applyFill="1" applyBorder="1" applyAlignment="1" applyProtection="1"/>
    <xf numFmtId="0" fontId="33" fillId="2" borderId="2" xfId="6" applyFont="1" applyFill="1" applyBorder="1" applyAlignment="1"/>
    <xf numFmtId="0" fontId="0" fillId="2" borderId="0" xfId="0" applyFont="1" applyFill="1" applyAlignment="1">
      <alignment horizontal="center"/>
    </xf>
    <xf numFmtId="0" fontId="24" fillId="0" borderId="0" xfId="0" applyFont="1" applyBorder="1" applyAlignment="1" applyProtection="1"/>
    <xf numFmtId="0" fontId="8" fillId="2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19" fillId="0" borderId="1" xfId="5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65" fontId="19" fillId="0" borderId="21" xfId="1" applyNumberFormat="1" applyFont="1" applyFill="1" applyBorder="1" applyAlignment="1">
      <alignment horizontal="center"/>
    </xf>
    <xf numFmtId="10" fontId="19" fillId="0" borderId="3" xfId="1" applyNumberFormat="1" applyFont="1" applyFill="1" applyBorder="1" applyAlignment="1">
      <alignment horizontal="center"/>
    </xf>
    <xf numFmtId="10" fontId="19" fillId="2" borderId="1" xfId="0" applyNumberFormat="1" applyFont="1" applyFill="1" applyBorder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165" fontId="19" fillId="0" borderId="1" xfId="4" quotePrefix="1" applyNumberFormat="1" applyFont="1" applyFill="1" applyBorder="1" applyAlignment="1">
      <alignment horizontal="center"/>
    </xf>
    <xf numFmtId="165" fontId="19" fillId="0" borderId="1" xfId="5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0" fillId="0" borderId="0" xfId="0" applyNumberFormat="1" applyFont="1"/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34" fillId="0" borderId="1" xfId="13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6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22" fillId="2" borderId="74" xfId="0" applyNumberFormat="1" applyFont="1" applyFill="1" applyBorder="1" applyAlignment="1" applyProtection="1">
      <alignment horizontal="left"/>
      <protection locked="0"/>
    </xf>
    <xf numFmtId="1" fontId="16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35" fillId="4" borderId="0" xfId="6" applyFont="1" applyFill="1" applyBorder="1" applyAlignment="1" applyProtection="1">
      <alignment horizontal="center"/>
      <protection locked="0"/>
    </xf>
    <xf numFmtId="0" fontId="36" fillId="4" borderId="0" xfId="0" applyFont="1" applyFill="1" applyBorder="1" applyAlignment="1" applyProtection="1">
      <alignment horizontal="center"/>
      <protection locked="0"/>
    </xf>
    <xf numFmtId="0" fontId="18" fillId="2" borderId="0" xfId="12" applyFont="1" applyFill="1" applyBorder="1" applyAlignment="1" applyProtection="1">
      <alignment horizontal="right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3" fontId="16" fillId="1" borderId="1" xfId="6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66" fontId="16" fillId="6" borderId="1" xfId="1" quotePrefix="1" applyNumberFormat="1" applyFont="1" applyFill="1" applyBorder="1" applyAlignment="1">
      <alignment horizontal="center"/>
    </xf>
    <xf numFmtId="166" fontId="14" fillId="0" borderId="1" xfId="1" applyNumberFormat="1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/>
    </xf>
    <xf numFmtId="3" fontId="16" fillId="16" borderId="1" xfId="6" applyNumberFormat="1" applyFont="1" applyFill="1" applyBorder="1" applyAlignment="1">
      <alignment horizontal="center"/>
    </xf>
    <xf numFmtId="3" fontId="17" fillId="16" borderId="1" xfId="6" applyNumberFormat="1" applyFont="1" applyFill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14" fillId="16" borderId="1" xfId="0" applyNumberFormat="1" applyFont="1" applyFill="1" applyBorder="1" applyAlignment="1">
      <alignment horizontal="center"/>
    </xf>
    <xf numFmtId="3" fontId="14" fillId="16" borderId="17" xfId="0" applyNumberFormat="1" applyFont="1" applyFill="1" applyBorder="1" applyAlignment="1">
      <alignment horizontal="center"/>
    </xf>
    <xf numFmtId="3" fontId="14" fillId="5" borderId="17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4" xfId="0" applyNumberFormat="1" applyFont="1" applyBorder="1" applyAlignment="1">
      <alignment horizontal="center"/>
    </xf>
    <xf numFmtId="3" fontId="14" fillId="15" borderId="0" xfId="0" applyNumberFormat="1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14" fillId="16" borderId="17" xfId="0" applyFont="1" applyFill="1" applyBorder="1" applyAlignment="1">
      <alignment horizontal="center"/>
    </xf>
    <xf numFmtId="9" fontId="14" fillId="0" borderId="34" xfId="0" applyNumberFormat="1" applyFont="1" applyBorder="1" applyAlignment="1">
      <alignment horizontal="center"/>
    </xf>
    <xf numFmtId="9" fontId="14" fillId="0" borderId="17" xfId="0" applyNumberFormat="1" applyFont="1" applyFill="1" applyBorder="1" applyAlignment="1">
      <alignment horizontal="center"/>
    </xf>
    <xf numFmtId="9" fontId="14" fillId="16" borderId="17" xfId="0" applyNumberFormat="1" applyFont="1" applyFill="1" applyBorder="1" applyAlignment="1">
      <alignment horizontal="center"/>
    </xf>
    <xf numFmtId="9" fontId="14" fillId="5" borderId="17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5" borderId="0" xfId="1" applyFont="1" applyFill="1" applyBorder="1" applyAlignment="1">
      <alignment horizontal="center"/>
    </xf>
    <xf numFmtId="9" fontId="14" fillId="0" borderId="40" xfId="1" applyFont="1" applyBorder="1" applyAlignment="1">
      <alignment horizontal="center"/>
    </xf>
    <xf numFmtId="9" fontId="14" fillId="0" borderId="40" xfId="1" applyNumberFormat="1" applyFont="1" applyBorder="1" applyAlignment="1">
      <alignment horizontal="center"/>
    </xf>
    <xf numFmtId="9" fontId="14" fillId="0" borderId="40" xfId="0" applyNumberFormat="1" applyFont="1" applyFill="1" applyBorder="1" applyAlignment="1">
      <alignment horizontal="center"/>
    </xf>
    <xf numFmtId="9" fontId="14" fillId="16" borderId="40" xfId="0" applyNumberFormat="1" applyFont="1" applyFill="1" applyBorder="1" applyAlignment="1">
      <alignment horizontal="center"/>
    </xf>
    <xf numFmtId="9" fontId="14" fillId="0" borderId="43" xfId="1" applyNumberFormat="1" applyFont="1" applyBorder="1" applyAlignment="1">
      <alignment horizontal="center"/>
    </xf>
    <xf numFmtId="9" fontId="14" fillId="15" borderId="50" xfId="1" applyFont="1" applyFill="1" applyBorder="1" applyAlignment="1">
      <alignment horizontal="center"/>
    </xf>
    <xf numFmtId="1" fontId="41" fillId="1" borderId="78" xfId="6" applyNumberFormat="1" applyFont="1" applyFill="1" applyBorder="1"/>
    <xf numFmtId="1" fontId="41" fillId="1" borderId="1" xfId="6" applyNumberFormat="1" applyFont="1" applyFill="1" applyBorder="1"/>
    <xf numFmtId="1" fontId="41" fillId="1" borderId="1" xfId="6" applyNumberFormat="1" applyFont="1" applyFill="1" applyBorder="1" applyProtection="1">
      <protection locked="0"/>
    </xf>
    <xf numFmtId="1" fontId="41" fillId="6" borderId="1" xfId="6" applyNumberFormat="1" applyFont="1" applyFill="1" applyBorder="1"/>
    <xf numFmtId="1" fontId="13" fillId="3" borderId="3" xfId="6" applyNumberFormat="1" applyFont="1" applyFill="1" applyBorder="1"/>
    <xf numFmtId="1" fontId="19" fillId="1" borderId="78" xfId="6" applyNumberFormat="1" applyFont="1" applyFill="1" applyBorder="1"/>
    <xf numFmtId="1" fontId="19" fillId="1" borderId="1" xfId="6" applyNumberFormat="1" applyFont="1" applyFill="1" applyBorder="1"/>
    <xf numFmtId="1" fontId="19" fillId="1" borderId="1" xfId="6" applyNumberFormat="1" applyFont="1" applyFill="1" applyBorder="1" applyProtection="1">
      <protection locked="0"/>
    </xf>
    <xf numFmtId="1" fontId="40" fillId="6" borderId="1" xfId="6" applyNumberFormat="1" applyFont="1" applyFill="1" applyBorder="1"/>
    <xf numFmtId="1" fontId="40" fillId="6" borderId="78" xfId="6" applyNumberFormat="1" applyFont="1" applyFill="1" applyBorder="1" applyAlignment="1"/>
    <xf numFmtId="1" fontId="0" fillId="6" borderId="1" xfId="0" applyNumberFormat="1" applyFont="1" applyFill="1" applyBorder="1"/>
    <xf numFmtId="1" fontId="0" fillId="1" borderId="1" xfId="0" applyNumberFormat="1" applyFont="1" applyFill="1" applyBorder="1"/>
    <xf numFmtId="1" fontId="13" fillId="6" borderId="1" xfId="0" applyNumberFormat="1" applyFont="1" applyFill="1" applyBorder="1"/>
    <xf numFmtId="1" fontId="13" fillId="3" borderId="3" xfId="0" applyNumberFormat="1" applyFont="1" applyFill="1" applyBorder="1"/>
    <xf numFmtId="0" fontId="14" fillId="21" borderId="1" xfId="0" applyFont="1" applyFill="1" applyBorder="1" applyAlignment="1">
      <alignment horizontal="center"/>
    </xf>
    <xf numFmtId="0" fontId="14" fillId="21" borderId="17" xfId="0" applyFont="1" applyFill="1" applyBorder="1" applyAlignment="1">
      <alignment horizontal="center"/>
    </xf>
    <xf numFmtId="9" fontId="14" fillId="21" borderId="1" xfId="0" applyNumberFormat="1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38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0" fontId="0" fillId="2" borderId="7" xfId="0" applyFill="1" applyBorder="1" applyAlignment="1"/>
    <xf numFmtId="0" fontId="0" fillId="2" borderId="2" xfId="0" applyFill="1" applyBorder="1" applyAlignment="1"/>
    <xf numFmtId="3" fontId="16" fillId="0" borderId="1" xfId="24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16" fillId="0" borderId="1" xfId="11" applyNumberFormat="1" applyFont="1" applyFill="1" applyBorder="1" applyAlignment="1">
      <alignment horizontal="center"/>
    </xf>
    <xf numFmtId="9" fontId="0" fillId="2" borderId="78" xfId="0" applyNumberFormat="1" applyFont="1" applyFill="1" applyBorder="1" applyAlignment="1">
      <alignment horizontal="center"/>
    </xf>
    <xf numFmtId="9" fontId="0" fillId="5" borderId="1" xfId="0" applyNumberFormat="1" applyFont="1" applyFill="1" applyBorder="1" applyAlignment="1">
      <alignment horizontal="center"/>
    </xf>
    <xf numFmtId="9" fontId="0" fillId="1" borderId="20" xfId="0" applyNumberFormat="1" applyFont="1" applyFill="1" applyBorder="1" applyAlignment="1">
      <alignment horizontal="center"/>
    </xf>
    <xf numFmtId="9" fontId="0" fillId="1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13" fillId="3" borderId="3" xfId="0" applyNumberFormat="1" applyFont="1" applyFill="1" applyBorder="1" applyAlignment="1">
      <alignment horizontal="center"/>
    </xf>
    <xf numFmtId="9" fontId="0" fillId="1" borderId="78" xfId="0" applyNumberFormat="1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1" borderId="20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1" borderId="7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41" fillId="0" borderId="78" xfId="6" applyNumberFormat="1" applyFont="1" applyFill="1" applyBorder="1" applyAlignment="1" applyProtection="1">
      <alignment horizontal="center"/>
    </xf>
    <xf numFmtId="9" fontId="41" fillId="0" borderId="1" xfId="6" applyNumberFormat="1" applyFont="1" applyFill="1" applyBorder="1" applyAlignment="1" applyProtection="1">
      <alignment horizontal="center"/>
    </xf>
    <xf numFmtId="9" fontId="41" fillId="1" borderId="20" xfId="6" applyNumberFormat="1" applyFont="1" applyFill="1" applyBorder="1" applyAlignment="1" applyProtection="1">
      <alignment horizontal="center"/>
    </xf>
    <xf numFmtId="9" fontId="41" fillId="1" borderId="1" xfId="6" applyNumberFormat="1" applyFont="1" applyFill="1" applyBorder="1" applyAlignment="1" applyProtection="1">
      <alignment horizontal="center"/>
    </xf>
    <xf numFmtId="9" fontId="13" fillId="3" borderId="3" xfId="0" applyNumberFormat="1" applyFont="1" applyFill="1" applyBorder="1" applyAlignment="1" applyProtection="1">
      <alignment horizontal="center"/>
    </xf>
    <xf numFmtId="9" fontId="41" fillId="1" borderId="78" xfId="6" applyNumberFormat="1" applyFont="1" applyFill="1" applyBorder="1" applyAlignment="1" applyProtection="1">
      <alignment horizontal="center"/>
    </xf>
    <xf numFmtId="9" fontId="41" fillId="0" borderId="3" xfId="6" applyNumberFormat="1" applyFont="1" applyFill="1" applyBorder="1" applyAlignment="1" applyProtection="1">
      <alignment horizontal="center"/>
    </xf>
    <xf numFmtId="9" fontId="0" fillId="0" borderId="78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0" fillId="1" borderId="20" xfId="0" applyNumberFormat="1" applyFont="1" applyFill="1" applyBorder="1" applyAlignment="1" applyProtection="1">
      <alignment horizontal="center"/>
    </xf>
    <xf numFmtId="9" fontId="0" fillId="1" borderId="1" xfId="0" applyNumberFormat="1" applyFont="1" applyFill="1" applyBorder="1" applyAlignment="1" applyProtection="1">
      <alignment horizontal="center"/>
    </xf>
    <xf numFmtId="9" fontId="0" fillId="1" borderId="78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9" fontId="41" fillId="0" borderId="79" xfId="6" applyNumberFormat="1" applyFont="1" applyFill="1" applyBorder="1" applyAlignment="1" applyProtection="1">
      <alignment horizontal="center"/>
    </xf>
    <xf numFmtId="9" fontId="41" fillId="0" borderId="40" xfId="6" applyNumberFormat="1" applyFont="1" applyFill="1" applyBorder="1" applyAlignment="1" applyProtection="1">
      <alignment horizontal="center"/>
    </xf>
    <xf numFmtId="9" fontId="41" fillId="1" borderId="38" xfId="6" applyNumberFormat="1" applyFont="1" applyFill="1" applyBorder="1" applyAlignment="1" applyProtection="1">
      <alignment horizontal="center"/>
    </xf>
    <xf numFmtId="9" fontId="41" fillId="1" borderId="40" xfId="6" applyNumberFormat="1" applyFont="1" applyFill="1" applyBorder="1" applyAlignment="1" applyProtection="1">
      <alignment horizontal="center"/>
    </xf>
    <xf numFmtId="9" fontId="13" fillId="3" borderId="43" xfId="0" applyNumberFormat="1" applyFont="1" applyFill="1" applyBorder="1" applyAlignment="1" applyProtection="1">
      <alignment horizontal="center"/>
    </xf>
    <xf numFmtId="9" fontId="41" fillId="1" borderId="79" xfId="6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9" fontId="14" fillId="0" borderId="17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6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0" borderId="1" xfId="0" applyNumberFormat="1" applyFont="1" applyFill="1" applyBorder="1"/>
    <xf numFmtId="9" fontId="14" fillId="16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3" fontId="16" fillId="5" borderId="1" xfId="1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9" fontId="15" fillId="0" borderId="1" xfId="1" applyFont="1" applyFill="1" applyBorder="1" applyAlignment="1">
      <alignment horizontal="center"/>
    </xf>
    <xf numFmtId="3" fontId="16" fillId="0" borderId="1" xfId="1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14" fillId="0" borderId="1" xfId="1" applyNumberFormat="1" applyFont="1" applyBorder="1" applyAlignment="1">
      <alignment horizontal="center"/>
    </xf>
    <xf numFmtId="10" fontId="14" fillId="5" borderId="1" xfId="1" applyNumberFormat="1" applyFont="1" applyFill="1" applyBorder="1" applyAlignment="1">
      <alignment horizontal="center"/>
    </xf>
    <xf numFmtId="10" fontId="14" fillId="5" borderId="1" xfId="0" applyNumberFormat="1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10" fontId="14" fillId="0" borderId="1" xfId="1" applyNumberFormat="1" applyFont="1" applyFill="1" applyBorder="1" applyAlignment="1">
      <alignment horizontal="center"/>
    </xf>
    <xf numFmtId="10" fontId="16" fillId="2" borderId="1" xfId="1" applyNumberFormat="1" applyFont="1" applyFill="1" applyBorder="1" applyAlignment="1">
      <alignment horizontal="center"/>
    </xf>
    <xf numFmtId="3" fontId="41" fillId="1" borderId="1" xfId="6" applyNumberFormat="1" applyFont="1" applyFill="1" applyBorder="1" applyAlignment="1" applyProtection="1">
      <alignment horizontal="center"/>
      <protection locked="0"/>
    </xf>
    <xf numFmtId="3" fontId="33" fillId="6" borderId="1" xfId="6" applyNumberFormat="1" applyFont="1" applyFill="1" applyBorder="1" applyAlignment="1" applyProtection="1">
      <alignment horizontal="center"/>
      <protection locked="0"/>
    </xf>
    <xf numFmtId="3" fontId="41" fillId="5" borderId="1" xfId="6" applyNumberFormat="1" applyFont="1" applyFill="1" applyBorder="1" applyAlignment="1" applyProtection="1">
      <alignment horizontal="center"/>
      <protection locked="0"/>
    </xf>
    <xf numFmtId="3" fontId="41" fillId="6" borderId="1" xfId="6" applyNumberFormat="1" applyFont="1" applyFill="1" applyBorder="1" applyAlignment="1" applyProtection="1">
      <alignment horizontal="center"/>
      <protection locked="0"/>
    </xf>
    <xf numFmtId="3" fontId="41" fillId="2" borderId="1" xfId="6" applyNumberFormat="1" applyFont="1" applyFill="1" applyBorder="1" applyAlignment="1" applyProtection="1">
      <alignment horizontal="center"/>
      <protection locked="0"/>
    </xf>
    <xf numFmtId="3" fontId="33" fillId="2" borderId="1" xfId="6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1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7" fontId="41" fillId="1" borderId="1" xfId="6" applyNumberFormat="1" applyFont="1" applyFill="1" applyBorder="1" applyAlignment="1" applyProtection="1">
      <alignment horizontal="center"/>
      <protection locked="0"/>
    </xf>
    <xf numFmtId="167" fontId="33" fillId="6" borderId="1" xfId="6" applyNumberFormat="1" applyFont="1" applyFill="1" applyBorder="1" applyAlignment="1" applyProtection="1">
      <alignment horizontal="center"/>
      <protection locked="0"/>
    </xf>
    <xf numFmtId="167" fontId="41" fillId="5" borderId="1" xfId="6" applyNumberFormat="1" applyFont="1" applyFill="1" applyBorder="1" applyAlignment="1" applyProtection="1">
      <alignment horizontal="center"/>
      <protection locked="0"/>
    </xf>
    <xf numFmtId="167" fontId="41" fillId="6" borderId="1" xfId="6" applyNumberFormat="1" applyFont="1" applyFill="1" applyBorder="1" applyAlignment="1" applyProtection="1">
      <alignment horizontal="center"/>
      <protection locked="0"/>
    </xf>
    <xf numFmtId="167" fontId="41" fillId="2" borderId="1" xfId="6" applyNumberFormat="1" applyFont="1" applyFill="1" applyBorder="1" applyAlignment="1" applyProtection="1">
      <alignment horizontal="center"/>
      <protection locked="0"/>
    </xf>
    <xf numFmtId="167" fontId="33" fillId="2" borderId="1" xfId="6" applyNumberFormat="1" applyFont="1" applyFill="1" applyBorder="1" applyAlignment="1" applyProtection="1">
      <alignment horizontal="center"/>
      <protection locked="0"/>
    </xf>
    <xf numFmtId="10" fontId="24" fillId="1" borderId="40" xfId="13" applyNumberFormat="1" applyFont="1" applyFill="1" applyBorder="1" applyAlignment="1">
      <alignment horizontal="center"/>
    </xf>
    <xf numFmtId="10" fontId="24" fillId="6" borderId="40" xfId="13" applyNumberFormat="1" applyFont="1" applyFill="1" applyBorder="1" applyAlignment="1">
      <alignment horizontal="center"/>
    </xf>
    <xf numFmtId="10" fontId="24" fillId="5" borderId="40" xfId="13" applyNumberFormat="1" applyFont="1" applyFill="1" applyBorder="1" applyAlignment="1">
      <alignment horizontal="center"/>
    </xf>
    <xf numFmtId="10" fontId="24" fillId="2" borderId="40" xfId="13" applyNumberFormat="1" applyFont="1" applyFill="1" applyBorder="1" applyAlignment="1">
      <alignment horizontal="center"/>
    </xf>
    <xf numFmtId="10" fontId="41" fillId="2" borderId="40" xfId="13" applyNumberFormat="1" applyFont="1" applyFill="1" applyBorder="1" applyAlignment="1">
      <alignment horizontal="center"/>
    </xf>
    <xf numFmtId="10" fontId="0" fillId="2" borderId="40" xfId="0" applyNumberFormat="1" applyFont="1" applyFill="1" applyBorder="1" applyAlignment="1">
      <alignment horizontal="center"/>
    </xf>
    <xf numFmtId="10" fontId="0" fillId="6" borderId="40" xfId="0" applyNumberFormat="1" applyFont="1" applyFill="1" applyBorder="1" applyAlignment="1">
      <alignment horizontal="center"/>
    </xf>
    <xf numFmtId="10" fontId="0" fillId="1" borderId="40" xfId="0" applyNumberFormat="1" applyFont="1" applyFill="1" applyBorder="1" applyAlignment="1">
      <alignment horizontal="center"/>
    </xf>
    <xf numFmtId="10" fontId="13" fillId="3" borderId="40" xfId="0" applyNumberFormat="1" applyFont="1" applyFill="1" applyBorder="1" applyAlignment="1">
      <alignment horizontal="center"/>
    </xf>
    <xf numFmtId="165" fontId="24" fillId="5" borderId="40" xfId="1" applyNumberFormat="1" applyFont="1" applyFill="1" applyBorder="1" applyAlignment="1">
      <alignment horizontal="center"/>
    </xf>
    <xf numFmtId="165" fontId="0" fillId="2" borderId="40" xfId="1" applyNumberFormat="1" applyFont="1" applyFill="1" applyBorder="1" applyAlignment="1">
      <alignment horizontal="center"/>
    </xf>
    <xf numFmtId="165" fontId="0" fillId="0" borderId="40" xfId="1" applyNumberFormat="1" applyFont="1" applyBorder="1" applyAlignment="1">
      <alignment horizontal="center"/>
    </xf>
    <xf numFmtId="165" fontId="0" fillId="0" borderId="40" xfId="0" applyNumberFormat="1" applyFont="1" applyBorder="1" applyAlignment="1">
      <alignment horizontal="center"/>
    </xf>
    <xf numFmtId="165" fontId="0" fillId="1" borderId="40" xfId="1" applyNumberFormat="1" applyFont="1" applyFill="1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1" borderId="1" xfId="0" applyNumberFormat="1" applyFont="1" applyFill="1" applyBorder="1" applyAlignment="1" applyProtection="1">
      <alignment horizontal="center"/>
      <protection locked="0"/>
    </xf>
    <xf numFmtId="9" fontId="41" fillId="5" borderId="17" xfId="1" applyFont="1" applyFill="1" applyBorder="1" applyAlignment="1">
      <alignment horizontal="center"/>
    </xf>
    <xf numFmtId="9" fontId="41" fillId="2" borderId="17" xfId="1" applyFont="1" applyFill="1" applyBorder="1" applyAlignment="1">
      <alignment horizontal="center"/>
    </xf>
    <xf numFmtId="9" fontId="0" fillId="2" borderId="17" xfId="1" applyFont="1" applyFill="1" applyBorder="1" applyAlignment="1">
      <alignment horizontal="center"/>
    </xf>
    <xf numFmtId="9" fontId="0" fillId="6" borderId="17" xfId="1" applyFont="1" applyFill="1" applyBorder="1" applyAlignment="1">
      <alignment horizontal="center"/>
    </xf>
    <xf numFmtId="9" fontId="0" fillId="1" borderId="17" xfId="1" applyFont="1" applyFill="1" applyBorder="1" applyAlignment="1">
      <alignment horizontal="center"/>
    </xf>
    <xf numFmtId="1" fontId="0" fillId="1" borderId="17" xfId="0" applyNumberFormat="1" applyFont="1" applyFill="1" applyBorder="1" applyAlignment="1">
      <alignment horizontal="center"/>
    </xf>
    <xf numFmtId="1" fontId="13" fillId="3" borderId="17" xfId="0" applyNumberFormat="1" applyFont="1" applyFill="1" applyBorder="1" applyAlignment="1">
      <alignment horizontal="center"/>
    </xf>
    <xf numFmtId="9" fontId="0" fillId="0" borderId="17" xfId="1" applyFont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6" borderId="17" xfId="0" applyNumberFormat="1" applyFont="1" applyFill="1" applyBorder="1" applyAlignment="1">
      <alignment horizontal="center"/>
    </xf>
    <xf numFmtId="0" fontId="0" fillId="2" borderId="50" xfId="0" applyFill="1" applyBorder="1"/>
    <xf numFmtId="0" fontId="0" fillId="2" borderId="14" xfId="0" applyFill="1" applyBorder="1"/>
    <xf numFmtId="0" fontId="14" fillId="2" borderId="0" xfId="0" applyFont="1" applyFill="1" applyBorder="1" applyAlignment="1">
      <alignment horizontal="center"/>
    </xf>
    <xf numFmtId="0" fontId="39" fillId="2" borderId="0" xfId="0" applyFont="1" applyFill="1" applyBorder="1"/>
    <xf numFmtId="0" fontId="14" fillId="2" borderId="0" xfId="0" applyFont="1" applyFill="1" applyBorder="1"/>
    <xf numFmtId="166" fontId="16" fillId="0" borderId="1" xfId="1" quotePrefix="1" applyNumberFormat="1" applyFont="1" applyFill="1" applyBorder="1" applyAlignment="1">
      <alignment horizontal="center"/>
    </xf>
    <xf numFmtId="9" fontId="16" fillId="0" borderId="1" xfId="1" quotePrefix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 vertical="center" wrapText="1"/>
    </xf>
    <xf numFmtId="1" fontId="16" fillId="0" borderId="1" xfId="4" quotePrefix="1" applyNumberFormat="1" applyFont="1" applyFill="1" applyBorder="1" applyAlignment="1">
      <alignment horizontal="center"/>
    </xf>
    <xf numFmtId="1" fontId="14" fillId="0" borderId="1" xfId="1" applyNumberFormat="1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15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9" fontId="22" fillId="0" borderId="1" xfId="1" applyFont="1" applyFill="1" applyBorder="1" applyAlignment="1" applyProtection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/>
    </xf>
    <xf numFmtId="0" fontId="21" fillId="0" borderId="22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5" fillId="19" borderId="17" xfId="0" applyFont="1" applyFill="1" applyBorder="1" applyAlignment="1">
      <alignment horizontal="center" vertical="center"/>
    </xf>
    <xf numFmtId="0" fontId="45" fillId="19" borderId="1" xfId="0" applyFont="1" applyFill="1" applyBorder="1"/>
    <xf numFmtId="0" fontId="45" fillId="19" borderId="1" xfId="0" applyFont="1" applyFill="1" applyBorder="1" applyAlignment="1">
      <alignment wrapText="1"/>
    </xf>
    <xf numFmtId="0" fontId="45" fillId="19" borderId="1" xfId="0" applyFont="1" applyFill="1" applyBorder="1" applyAlignment="1">
      <alignment horizontal="center" vertical="center" wrapText="1"/>
    </xf>
    <xf numFmtId="0" fontId="45" fillId="19" borderId="1" xfId="0" applyFont="1" applyFill="1" applyBorder="1" applyAlignment="1">
      <alignment horizontal="center" vertical="center"/>
    </xf>
    <xf numFmtId="3" fontId="44" fillId="19" borderId="1" xfId="4" quotePrefix="1" applyNumberFormat="1" applyFont="1" applyFill="1" applyBorder="1" applyAlignment="1">
      <alignment horizontal="center"/>
    </xf>
    <xf numFmtId="1" fontId="44" fillId="19" borderId="1" xfId="0" applyNumberFormat="1" applyFont="1" applyFill="1" applyBorder="1" applyAlignment="1">
      <alignment horizontal="center"/>
    </xf>
    <xf numFmtId="165" fontId="39" fillId="19" borderId="1" xfId="1" applyNumberFormat="1" applyFont="1" applyFill="1" applyBorder="1" applyAlignment="1">
      <alignment horizontal="center"/>
    </xf>
    <xf numFmtId="9" fontId="39" fillId="19" borderId="1" xfId="1" applyFont="1" applyFill="1" applyBorder="1" applyAlignment="1">
      <alignment horizontal="center"/>
    </xf>
    <xf numFmtId="165" fontId="46" fillId="19" borderId="1" xfId="1" applyNumberFormat="1" applyFont="1" applyFill="1" applyBorder="1" applyAlignment="1">
      <alignment horizontal="center"/>
    </xf>
    <xf numFmtId="9" fontId="46" fillId="19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3" fillId="19" borderId="1" xfId="0" applyFont="1" applyFill="1" applyBorder="1"/>
    <xf numFmtId="0" fontId="19" fillId="0" borderId="1" xfId="0" applyFont="1" applyFill="1" applyBorder="1"/>
    <xf numFmtId="0" fontId="43" fillId="22" borderId="1" xfId="0" applyFont="1" applyFill="1" applyBorder="1" applyAlignment="1">
      <alignment wrapText="1"/>
    </xf>
    <xf numFmtId="0" fontId="43" fillId="19" borderId="1" xfId="0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horizontal="center" vertical="center"/>
    </xf>
    <xf numFmtId="3" fontId="39" fillId="22" borderId="1" xfId="4" quotePrefix="1" applyNumberFormat="1" applyFont="1" applyFill="1" applyBorder="1" applyAlignment="1">
      <alignment horizontal="center"/>
    </xf>
    <xf numFmtId="1" fontId="39" fillId="22" borderId="1" xfId="0" applyNumberFormat="1" applyFont="1" applyFill="1" applyBorder="1" applyAlignment="1">
      <alignment horizontal="center"/>
    </xf>
    <xf numFmtId="10" fontId="46" fillId="22" borderId="1" xfId="1" applyNumberFormat="1" applyFont="1" applyFill="1" applyBorder="1" applyAlignment="1">
      <alignment horizontal="center"/>
    </xf>
    <xf numFmtId="165" fontId="46" fillId="22" borderId="1" xfId="1" applyNumberFormat="1" applyFont="1" applyFill="1" applyBorder="1" applyAlignment="1">
      <alignment horizontal="center"/>
    </xf>
    <xf numFmtId="9" fontId="46" fillId="22" borderId="1" xfId="1" applyFont="1" applyFill="1" applyBorder="1" applyAlignment="1">
      <alignment horizontal="center"/>
    </xf>
    <xf numFmtId="10" fontId="39" fillId="22" borderId="1" xfId="1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5" fillId="19" borderId="3" xfId="0" applyFont="1" applyFill="1" applyBorder="1" applyAlignment="1">
      <alignment wrapText="1"/>
    </xf>
    <xf numFmtId="3" fontId="44" fillId="22" borderId="1" xfId="4" quotePrefix="1" applyNumberFormat="1" applyFont="1" applyFill="1" applyBorder="1" applyAlignment="1">
      <alignment horizontal="center"/>
    </xf>
    <xf numFmtId="1" fontId="44" fillId="22" borderId="1" xfId="0" applyNumberFormat="1" applyFont="1" applyFill="1" applyBorder="1" applyAlignment="1">
      <alignment horizontal="center"/>
    </xf>
    <xf numFmtId="9" fontId="44" fillId="22" borderId="1" xfId="1" applyFont="1" applyFill="1" applyBorder="1" applyAlignment="1">
      <alignment horizontal="center"/>
    </xf>
    <xf numFmtId="0" fontId="45" fillId="19" borderId="3" xfId="0" applyFont="1" applyFill="1" applyBorder="1"/>
    <xf numFmtId="3" fontId="44" fillId="22" borderId="1" xfId="0" applyNumberFormat="1" applyFont="1" applyFill="1" applyBorder="1" applyAlignment="1">
      <alignment horizontal="center"/>
    </xf>
    <xf numFmtId="166" fontId="44" fillId="22" borderId="1" xfId="1" applyNumberFormat="1" applyFont="1" applyFill="1" applyBorder="1" applyAlignment="1">
      <alignment horizontal="center" vertical="center" wrapText="1"/>
    </xf>
    <xf numFmtId="1" fontId="44" fillId="22" borderId="1" xfId="0" applyNumberFormat="1" applyFont="1" applyFill="1" applyBorder="1" applyAlignment="1">
      <alignment horizontal="center" vertical="center" wrapText="1"/>
    </xf>
    <xf numFmtId="0" fontId="45" fillId="22" borderId="1" xfId="3" applyNumberFormat="1" applyFont="1" applyFill="1" applyBorder="1" applyAlignment="1">
      <alignment vertical="center" wrapText="1"/>
    </xf>
    <xf numFmtId="0" fontId="45" fillId="22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4" fillId="22" borderId="1" xfId="13" applyFont="1" applyFill="1" applyBorder="1" applyAlignment="1">
      <alignment horizontal="center"/>
    </xf>
    <xf numFmtId="3" fontId="44" fillId="22" borderId="1" xfId="13" applyNumberFormat="1" applyFont="1" applyFill="1" applyBorder="1" applyAlignment="1">
      <alignment horizontal="center" vertical="center"/>
    </xf>
    <xf numFmtId="9" fontId="44" fillId="22" borderId="1" xfId="13" applyNumberFormat="1" applyFont="1" applyFill="1" applyBorder="1" applyAlignment="1">
      <alignment horizontal="center" vertical="center"/>
    </xf>
    <xf numFmtId="9" fontId="39" fillId="22" borderId="1" xfId="1" applyFont="1" applyFill="1" applyBorder="1" applyAlignment="1">
      <alignment horizontal="center"/>
    </xf>
    <xf numFmtId="9" fontId="45" fillId="22" borderId="1" xfId="1" applyFont="1" applyFill="1" applyBorder="1" applyAlignment="1">
      <alignment horizontal="center" vertical="center"/>
    </xf>
    <xf numFmtId="3" fontId="44" fillId="22" borderId="1" xfId="0" applyNumberFormat="1" applyFont="1" applyFill="1" applyBorder="1" applyAlignment="1">
      <alignment horizontal="center" vertical="center"/>
    </xf>
    <xf numFmtId="9" fontId="44" fillId="22" borderId="1" xfId="1" applyFont="1" applyFill="1" applyBorder="1" applyAlignment="1">
      <alignment horizontal="center" vertical="center"/>
    </xf>
    <xf numFmtId="3" fontId="44" fillId="22" borderId="1" xfId="0" applyNumberFormat="1" applyFont="1" applyFill="1" applyBorder="1" applyAlignment="1" applyProtection="1">
      <alignment horizontal="center" vertical="center"/>
      <protection locked="0"/>
    </xf>
    <xf numFmtId="3" fontId="44" fillId="22" borderId="1" xfId="1" applyNumberFormat="1" applyFont="1" applyFill="1" applyBorder="1" applyAlignment="1">
      <alignment horizontal="center" vertical="center" wrapText="1"/>
    </xf>
    <xf numFmtId="10" fontId="44" fillId="22" borderId="1" xfId="1" applyNumberFormat="1" applyFont="1" applyFill="1" applyBorder="1" applyAlignment="1">
      <alignment horizontal="center"/>
    </xf>
    <xf numFmtId="1" fontId="44" fillId="22" borderId="1" xfId="0" applyNumberFormat="1" applyFont="1" applyFill="1" applyBorder="1" applyAlignment="1">
      <alignment horizontal="center" vertical="center"/>
    </xf>
    <xf numFmtId="0" fontId="44" fillId="22" borderId="1" xfId="0" applyFont="1" applyFill="1" applyBorder="1" applyAlignment="1">
      <alignment horizontal="center" vertical="center"/>
    </xf>
    <xf numFmtId="10" fontId="44" fillId="22" borderId="1" xfId="0" applyNumberFormat="1" applyFont="1" applyFill="1" applyBorder="1" applyAlignment="1">
      <alignment horizontal="center"/>
    </xf>
    <xf numFmtId="3" fontId="44" fillId="22" borderId="1" xfId="0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right"/>
    </xf>
    <xf numFmtId="0" fontId="45" fillId="19" borderId="1" xfId="0" applyFont="1" applyFill="1" applyBorder="1" applyAlignment="1">
      <alignment horizontal="center" vertical="center"/>
    </xf>
    <xf numFmtId="0" fontId="45" fillId="2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45" fillId="19" borderId="1" xfId="0" applyFont="1" applyFill="1" applyBorder="1" applyAlignment="1" applyProtection="1">
      <alignment horizontal="center" vertical="center"/>
      <protection locked="0"/>
    </xf>
    <xf numFmtId="1" fontId="44" fillId="22" borderId="1" xfId="0" applyNumberFormat="1" applyFont="1" applyFill="1" applyBorder="1" applyAlignment="1" applyProtection="1">
      <alignment horizontal="center" vertical="center"/>
    </xf>
    <xf numFmtId="9" fontId="44" fillId="22" borderId="1" xfId="1" applyFont="1" applyFill="1" applyBorder="1" applyAlignment="1" applyProtection="1">
      <alignment horizontal="center" vertical="center"/>
    </xf>
    <xf numFmtId="9" fontId="44" fillId="22" borderId="1" xfId="1" applyFont="1" applyFill="1" applyBorder="1" applyAlignment="1" applyProtection="1">
      <alignment horizontal="center"/>
    </xf>
    <xf numFmtId="1" fontId="44" fillId="22" borderId="1" xfId="0" applyNumberFormat="1" applyFont="1" applyFill="1" applyBorder="1" applyAlignment="1" applyProtection="1">
      <alignment horizontal="center" wrapText="1"/>
    </xf>
    <xf numFmtId="9" fontId="44" fillId="22" borderId="1" xfId="1" applyFont="1" applyFill="1" applyBorder="1" applyAlignment="1" applyProtection="1">
      <alignment horizontal="center" wrapText="1"/>
    </xf>
    <xf numFmtId="9" fontId="43" fillId="22" borderId="1" xfId="1" applyFont="1" applyFill="1" applyBorder="1" applyAlignment="1" applyProtection="1">
      <alignment horizontal="center"/>
    </xf>
    <xf numFmtId="9" fontId="43" fillId="22" borderId="1" xfId="1" applyFont="1" applyFill="1" applyBorder="1" applyAlignment="1" applyProtection="1">
      <alignment horizontal="center" vertical="center"/>
    </xf>
    <xf numFmtId="9" fontId="39" fillId="22" borderId="1" xfId="1" applyFont="1" applyFill="1" applyBorder="1" applyAlignment="1" applyProtection="1">
      <alignment horizontal="center"/>
    </xf>
    <xf numFmtId="9" fontId="39" fillId="22" borderId="1" xfId="1" applyFont="1" applyFill="1" applyBorder="1" applyAlignment="1" applyProtection="1">
      <alignment horizontal="center" vertical="center"/>
    </xf>
    <xf numFmtId="3" fontId="44" fillId="22" borderId="1" xfId="0" applyNumberFormat="1" applyFont="1" applyFill="1" applyBorder="1" applyAlignment="1" applyProtection="1">
      <alignment horizontal="center" wrapText="1"/>
    </xf>
    <xf numFmtId="0" fontId="16" fillId="19" borderId="1" xfId="0" applyFont="1" applyFill="1" applyBorder="1" applyAlignment="1" applyProtection="1">
      <alignment horizontal="center" vertical="center"/>
      <protection locked="0"/>
    </xf>
    <xf numFmtId="0" fontId="44" fillId="22" borderId="1" xfId="0" applyFont="1" applyFill="1" applyBorder="1" applyAlignment="1">
      <alignment horizontal="right" vertical="center"/>
    </xf>
    <xf numFmtId="1" fontId="4" fillId="22" borderId="1" xfId="0" applyNumberFormat="1" applyFont="1" applyFill="1" applyBorder="1" applyAlignment="1">
      <alignment horizontal="center"/>
    </xf>
    <xf numFmtId="1" fontId="44" fillId="22" borderId="19" xfId="0" applyNumberFormat="1" applyFont="1" applyFill="1" applyBorder="1" applyAlignment="1">
      <alignment horizontal="center" vertical="center"/>
    </xf>
    <xf numFmtId="9" fontId="48" fillId="22" borderId="17" xfId="1" applyFont="1" applyFill="1" applyBorder="1" applyAlignment="1">
      <alignment horizontal="center"/>
    </xf>
    <xf numFmtId="9" fontId="34" fillId="0" borderId="17" xfId="1" applyFont="1" applyFill="1" applyBorder="1" applyAlignment="1">
      <alignment horizontal="center"/>
    </xf>
    <xf numFmtId="9" fontId="48" fillId="22" borderId="1" xfId="1" applyFont="1" applyFill="1" applyBorder="1" applyAlignment="1">
      <alignment horizontal="center"/>
    </xf>
    <xf numFmtId="1" fontId="16" fillId="1" borderId="17" xfId="0" applyNumberFormat="1" applyFont="1" applyFill="1" applyBorder="1" applyAlignment="1">
      <alignment horizontal="center" vertical="center"/>
    </xf>
    <xf numFmtId="0" fontId="16" fillId="1" borderId="17" xfId="0" applyFont="1" applyFill="1" applyBorder="1" applyAlignment="1">
      <alignment horizontal="center" vertical="center"/>
    </xf>
    <xf numFmtId="9" fontId="34" fillId="1" borderId="17" xfId="1" applyFont="1" applyFill="1" applyBorder="1" applyAlignment="1">
      <alignment horizontal="center"/>
    </xf>
    <xf numFmtId="1" fontId="14" fillId="1" borderId="1" xfId="0" applyNumberFormat="1" applyFont="1" applyFill="1" applyBorder="1" applyAlignment="1">
      <alignment horizontal="center" vertical="center"/>
    </xf>
    <xf numFmtId="3" fontId="44" fillId="22" borderId="19" xfId="0" applyNumberFormat="1" applyFont="1" applyFill="1" applyBorder="1" applyAlignment="1">
      <alignment horizontal="center" vertical="center"/>
    </xf>
    <xf numFmtId="9" fontId="4" fillId="22" borderId="1" xfId="0" applyNumberFormat="1" applyFont="1" applyFill="1" applyBorder="1" applyAlignment="1">
      <alignment horizontal="center"/>
    </xf>
    <xf numFmtId="9" fontId="7" fillId="22" borderId="1" xfId="0" applyNumberFormat="1" applyFont="1" applyFill="1" applyBorder="1" applyAlignment="1">
      <alignment horizontal="center"/>
    </xf>
    <xf numFmtId="0" fontId="44" fillId="22" borderId="1" xfId="0" applyFont="1" applyFill="1" applyBorder="1" applyAlignment="1">
      <alignment horizontal="center"/>
    </xf>
    <xf numFmtId="9" fontId="44" fillId="22" borderId="1" xfId="0" applyNumberFormat="1" applyFont="1" applyFill="1" applyBorder="1" applyAlignment="1">
      <alignment horizontal="center"/>
    </xf>
    <xf numFmtId="9" fontId="45" fillId="2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4" fillId="22" borderId="1" xfId="16" applyFont="1" applyFill="1" applyBorder="1" applyAlignment="1">
      <alignment horizontal="center" vertical="center" wrapText="1"/>
    </xf>
    <xf numFmtId="0" fontId="44" fillId="22" borderId="1" xfId="4" applyFont="1" applyFill="1" applyBorder="1" applyAlignment="1">
      <alignment horizontal="center"/>
    </xf>
    <xf numFmtId="0" fontId="45" fillId="22" borderId="1" xfId="0" applyFont="1" applyFill="1" applyBorder="1" applyAlignment="1">
      <alignment horizontal="center"/>
    </xf>
    <xf numFmtId="9" fontId="45" fillId="22" borderId="1" xfId="1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vertical="center" wrapText="1"/>
    </xf>
    <xf numFmtId="0" fontId="45" fillId="19" borderId="22" xfId="0" applyFont="1" applyFill="1" applyBorder="1"/>
    <xf numFmtId="0" fontId="45" fillId="19" borderId="22" xfId="0" applyFont="1" applyFill="1" applyBorder="1" applyAlignment="1">
      <alignment wrapText="1"/>
    </xf>
    <xf numFmtId="0" fontId="45" fillId="19" borderId="22" xfId="0" applyFont="1" applyFill="1" applyBorder="1" applyAlignment="1">
      <alignment horizontal="center"/>
    </xf>
    <xf numFmtId="0" fontId="21" fillId="2" borderId="22" xfId="0" applyFont="1" applyFill="1" applyBorder="1"/>
    <xf numFmtId="0" fontId="21" fillId="0" borderId="25" xfId="0" applyFont="1" applyFill="1" applyBorder="1"/>
    <xf numFmtId="9" fontId="16" fillId="0" borderId="24" xfId="1" applyFont="1" applyFill="1" applyBorder="1" applyAlignment="1">
      <alignment horizontal="center"/>
    </xf>
    <xf numFmtId="0" fontId="45" fillId="22" borderId="22" xfId="0" applyFont="1" applyFill="1" applyBorder="1"/>
    <xf numFmtId="0" fontId="21" fillId="6" borderId="25" xfId="0" applyFont="1" applyFill="1" applyBorder="1"/>
    <xf numFmtId="0" fontId="45" fillId="22" borderId="1" xfId="0" applyFont="1" applyFill="1" applyBorder="1" applyAlignment="1">
      <alignment horizontal="right"/>
    </xf>
    <xf numFmtId="3" fontId="45" fillId="22" borderId="1" xfId="0" applyNumberFormat="1" applyFont="1" applyFill="1" applyBorder="1" applyAlignment="1">
      <alignment horizontal="right"/>
    </xf>
    <xf numFmtId="0" fontId="21" fillId="2" borderId="22" xfId="0" applyFont="1" applyFill="1" applyBorder="1" applyAlignment="1">
      <alignment wrapText="1"/>
    </xf>
    <xf numFmtId="0" fontId="21" fillId="6" borderId="22" xfId="0" applyFont="1" applyFill="1" applyBorder="1" applyAlignment="1">
      <alignment wrapText="1"/>
    </xf>
    <xf numFmtId="0" fontId="21" fillId="6" borderId="25" xfId="0" applyFont="1" applyFill="1" applyBorder="1" applyAlignment="1">
      <alignment wrapText="1"/>
    </xf>
    <xf numFmtId="0" fontId="21" fillId="2" borderId="22" xfId="0" applyFont="1" applyFill="1" applyBorder="1" applyAlignment="1">
      <alignment horizontal="center" vertical="center" wrapText="1"/>
    </xf>
    <xf numFmtId="0" fontId="21" fillId="6" borderId="27" xfId="0" applyFont="1" applyFill="1" applyBorder="1"/>
    <xf numFmtId="0" fontId="16" fillId="6" borderId="22" xfId="0" applyFont="1" applyFill="1" applyBorder="1"/>
    <xf numFmtId="9" fontId="47" fillId="22" borderId="1" xfId="0" applyNumberFormat="1" applyFont="1" applyFill="1" applyBorder="1" applyAlignment="1">
      <alignment horizontal="center"/>
    </xf>
    <xf numFmtId="3" fontId="45" fillId="22" borderId="1" xfId="4" applyNumberFormat="1" applyFont="1" applyFill="1" applyBorder="1" applyAlignment="1">
      <alignment horizontal="right"/>
    </xf>
    <xf numFmtId="0" fontId="4" fillId="22" borderId="1" xfId="0" applyFont="1" applyFill="1" applyBorder="1" applyAlignment="1">
      <alignment horizontal="center"/>
    </xf>
    <xf numFmtId="9" fontId="4" fillId="22" borderId="1" xfId="1" applyFont="1" applyFill="1" applyBorder="1" applyAlignment="1">
      <alignment horizontal="center"/>
    </xf>
    <xf numFmtId="9" fontId="44" fillId="22" borderId="17" xfId="1" applyFont="1" applyFill="1" applyBorder="1" applyAlignment="1">
      <alignment horizontal="center"/>
    </xf>
    <xf numFmtId="9" fontId="44" fillId="22" borderId="1" xfId="1" applyNumberFormat="1" applyFont="1" applyFill="1" applyBorder="1" applyAlignment="1">
      <alignment horizontal="center"/>
    </xf>
    <xf numFmtId="3" fontId="4" fillId="22" borderId="17" xfId="0" applyNumberFormat="1" applyFont="1" applyFill="1" applyBorder="1" applyAlignment="1">
      <alignment horizontal="center"/>
    </xf>
    <xf numFmtId="9" fontId="14" fillId="22" borderId="1" xfId="1" applyFont="1" applyFill="1" applyBorder="1" applyAlignment="1">
      <alignment horizontal="center"/>
    </xf>
    <xf numFmtId="1" fontId="14" fillId="22" borderId="1" xfId="0" applyNumberFormat="1" applyFont="1" applyFill="1" applyBorder="1" applyAlignment="1">
      <alignment horizontal="center"/>
    </xf>
    <xf numFmtId="3" fontId="39" fillId="22" borderId="1" xfId="0" applyNumberFormat="1" applyFont="1" applyFill="1" applyBorder="1" applyAlignment="1">
      <alignment horizontal="center"/>
    </xf>
    <xf numFmtId="1" fontId="39" fillId="22" borderId="1" xfId="1" applyNumberFormat="1" applyFont="1" applyFill="1" applyBorder="1" applyAlignment="1">
      <alignment horizontal="center"/>
    </xf>
    <xf numFmtId="9" fontId="4" fillId="22" borderId="17" xfId="0" applyNumberFormat="1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9" fontId="44" fillId="22" borderId="17" xfId="0" applyNumberFormat="1" applyFont="1" applyFill="1" applyBorder="1" applyAlignment="1">
      <alignment horizontal="center"/>
    </xf>
    <xf numFmtId="3" fontId="44" fillId="22" borderId="3" xfId="0" applyNumberFormat="1" applyFont="1" applyFill="1" applyBorder="1"/>
    <xf numFmtId="3" fontId="44" fillId="22" borderId="3" xfId="0" applyNumberFormat="1" applyFont="1" applyFill="1" applyBorder="1" applyAlignment="1">
      <alignment horizontal="center"/>
    </xf>
    <xf numFmtId="0" fontId="43" fillId="22" borderId="3" xfId="0" applyFont="1" applyFill="1" applyBorder="1" applyAlignment="1">
      <alignment horizontal="right" vertical="center"/>
    </xf>
    <xf numFmtId="0" fontId="43" fillId="22" borderId="20" xfId="0" applyFont="1" applyFill="1" applyBorder="1" applyAlignment="1">
      <alignment horizontal="right" vertical="center"/>
    </xf>
    <xf numFmtId="0" fontId="43" fillId="22" borderId="1" xfId="0" applyFont="1" applyFill="1" applyBorder="1" applyAlignment="1">
      <alignment horizontal="right" vertical="center"/>
    </xf>
    <xf numFmtId="0" fontId="43" fillId="22" borderId="1" xfId="0" applyFont="1" applyFill="1" applyBorder="1" applyAlignment="1">
      <alignment horizontal="right"/>
    </xf>
    <xf numFmtId="3" fontId="44" fillId="19" borderId="1" xfId="6" applyNumberFormat="1" applyFont="1" applyFill="1" applyBorder="1" applyAlignment="1" applyProtection="1">
      <alignment horizontal="center" vertical="center"/>
    </xf>
    <xf numFmtId="1" fontId="44" fillId="19" borderId="1" xfId="6" applyNumberFormat="1" applyFont="1" applyFill="1" applyBorder="1" applyAlignment="1" applyProtection="1">
      <alignment horizontal="center" vertical="center"/>
    </xf>
    <xf numFmtId="1" fontId="44" fillId="19" borderId="1" xfId="6" applyNumberFormat="1" applyFont="1" applyFill="1" applyBorder="1" applyAlignment="1" applyProtection="1">
      <alignment horizontal="center"/>
    </xf>
    <xf numFmtId="1" fontId="44" fillId="19" borderId="1" xfId="1" applyNumberFormat="1" applyFont="1" applyFill="1" applyBorder="1" applyAlignment="1" applyProtection="1">
      <alignment horizontal="center" vertical="center"/>
    </xf>
    <xf numFmtId="1" fontId="44" fillId="19" borderId="1" xfId="1" applyNumberFormat="1" applyFont="1" applyFill="1" applyBorder="1" applyAlignment="1">
      <alignment horizontal="center"/>
    </xf>
    <xf numFmtId="1" fontId="39" fillId="19" borderId="1" xfId="1" applyNumberFormat="1" applyFont="1" applyFill="1" applyBorder="1" applyAlignment="1">
      <alignment horizontal="center"/>
    </xf>
    <xf numFmtId="1" fontId="39" fillId="19" borderId="1" xfId="0" applyNumberFormat="1" applyFont="1" applyFill="1" applyBorder="1" applyAlignment="1">
      <alignment horizontal="center"/>
    </xf>
    <xf numFmtId="3" fontId="20" fillId="22" borderId="1" xfId="6" applyNumberFormat="1" applyFont="1" applyFill="1" applyBorder="1" applyAlignment="1">
      <alignment horizontal="center"/>
    </xf>
    <xf numFmtId="1" fontId="20" fillId="22" borderId="17" xfId="13" applyNumberFormat="1" applyFont="1" applyFill="1" applyBorder="1" applyAlignment="1">
      <alignment horizontal="center"/>
    </xf>
    <xf numFmtId="10" fontId="20" fillId="22" borderId="40" xfId="13" applyNumberFormat="1" applyFont="1" applyFill="1" applyBorder="1" applyAlignment="1">
      <alignment horizontal="center"/>
    </xf>
    <xf numFmtId="3" fontId="46" fillId="22" borderId="1" xfId="6" applyNumberFormat="1" applyFont="1" applyFill="1" applyBorder="1" applyAlignment="1">
      <alignment horizontal="center"/>
    </xf>
    <xf numFmtId="167" fontId="46" fillId="22" borderId="1" xfId="6" applyNumberFormat="1" applyFont="1" applyFill="1" applyBorder="1" applyAlignment="1">
      <alignment horizontal="center"/>
    </xf>
    <xf numFmtId="9" fontId="46" fillId="22" borderId="17" xfId="1" applyFont="1" applyFill="1" applyBorder="1"/>
    <xf numFmtId="165" fontId="46" fillId="22" borderId="40" xfId="1" applyNumberFormat="1" applyFont="1" applyFill="1" applyBorder="1" applyAlignment="1">
      <alignment horizontal="center"/>
    </xf>
    <xf numFmtId="167" fontId="39" fillId="22" borderId="1" xfId="0" applyNumberFormat="1" applyFont="1" applyFill="1" applyBorder="1" applyAlignment="1">
      <alignment horizontal="center"/>
    </xf>
    <xf numFmtId="9" fontId="39" fillId="22" borderId="17" xfId="1" applyFont="1" applyFill="1" applyBorder="1" applyAlignment="1">
      <alignment horizontal="center"/>
    </xf>
    <xf numFmtId="165" fontId="39" fillId="22" borderId="40" xfId="1" applyNumberFormat="1" applyFont="1" applyFill="1" applyBorder="1" applyAlignment="1">
      <alignment horizontal="center"/>
    </xf>
    <xf numFmtId="0" fontId="39" fillId="22" borderId="1" xfId="0" applyFont="1" applyFill="1" applyBorder="1" applyAlignment="1">
      <alignment horizontal="center"/>
    </xf>
    <xf numFmtId="166" fontId="39" fillId="22" borderId="1" xfId="0" applyNumberFormat="1" applyFont="1" applyFill="1" applyBorder="1" applyAlignment="1">
      <alignment horizontal="center"/>
    </xf>
    <xf numFmtId="165" fontId="39" fillId="22" borderId="40" xfId="0" applyNumberFormat="1" applyFont="1" applyFill="1" applyBorder="1" applyAlignment="1">
      <alignment horizontal="center"/>
    </xf>
    <xf numFmtId="1" fontId="39" fillId="22" borderId="17" xfId="0" applyNumberFormat="1" applyFont="1" applyFill="1" applyBorder="1" applyAlignment="1">
      <alignment horizontal="center"/>
    </xf>
    <xf numFmtId="10" fontId="39" fillId="22" borderId="40" xfId="0" applyNumberFormat="1" applyFont="1" applyFill="1" applyBorder="1" applyAlignment="1">
      <alignment horizontal="center"/>
    </xf>
    <xf numFmtId="3" fontId="39" fillId="22" borderId="3" xfId="0" applyNumberFormat="1" applyFont="1" applyFill="1" applyBorder="1" applyAlignment="1">
      <alignment horizontal="center"/>
    </xf>
    <xf numFmtId="166" fontId="39" fillId="22" borderId="3" xfId="0" applyNumberFormat="1" applyFont="1" applyFill="1" applyBorder="1" applyAlignment="1">
      <alignment horizontal="center"/>
    </xf>
    <xf numFmtId="9" fontId="39" fillId="22" borderId="34" xfId="1" applyFont="1" applyFill="1" applyBorder="1" applyAlignment="1">
      <alignment horizontal="center"/>
    </xf>
    <xf numFmtId="165" fontId="39" fillId="22" borderId="43" xfId="1" applyNumberFormat="1" applyFont="1" applyFill="1" applyBorder="1" applyAlignment="1">
      <alignment horizontal="center"/>
    </xf>
    <xf numFmtId="0" fontId="43" fillId="19" borderId="78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9" fillId="22" borderId="56" xfId="0" applyFont="1" applyFill="1" applyBorder="1" applyAlignment="1">
      <alignment horizontal="center"/>
    </xf>
    <xf numFmtId="9" fontId="39" fillId="22" borderId="56" xfId="0" applyNumberFormat="1" applyFont="1" applyFill="1" applyBorder="1" applyAlignment="1">
      <alignment horizontal="center"/>
    </xf>
    <xf numFmtId="9" fontId="39" fillId="22" borderId="56" xfId="0" applyNumberFormat="1" applyFont="1" applyFill="1" applyBorder="1" applyAlignment="1" applyProtection="1">
      <alignment horizontal="center"/>
    </xf>
    <xf numFmtId="9" fontId="39" fillId="22" borderId="58" xfId="0" applyNumberFormat="1" applyFont="1" applyFill="1" applyBorder="1" applyAlignment="1" applyProtection="1">
      <alignment horizontal="center"/>
    </xf>
    <xf numFmtId="0" fontId="39" fillId="22" borderId="3" xfId="0" applyFont="1" applyFill="1" applyBorder="1" applyAlignment="1">
      <alignment horizontal="center"/>
    </xf>
    <xf numFmtId="9" fontId="39" fillId="22" borderId="3" xfId="0" applyNumberFormat="1" applyFont="1" applyFill="1" applyBorder="1" applyAlignment="1">
      <alignment horizontal="center"/>
    </xf>
    <xf numFmtId="9" fontId="39" fillId="22" borderId="3" xfId="0" applyNumberFormat="1" applyFont="1" applyFill="1" applyBorder="1" applyAlignment="1" applyProtection="1">
      <alignment horizontal="center"/>
    </xf>
    <xf numFmtId="9" fontId="39" fillId="22" borderId="43" xfId="0" applyNumberFormat="1" applyFont="1" applyFill="1" applyBorder="1" applyAlignment="1" applyProtection="1">
      <alignment horizontal="center"/>
    </xf>
    <xf numFmtId="9" fontId="39" fillId="22" borderId="1" xfId="0" applyNumberFormat="1" applyFont="1" applyFill="1" applyBorder="1" applyAlignment="1">
      <alignment horizontal="center"/>
    </xf>
    <xf numFmtId="9" fontId="39" fillId="22" borderId="1" xfId="0" applyNumberFormat="1" applyFont="1" applyFill="1" applyBorder="1" applyAlignment="1" applyProtection="1">
      <alignment horizontal="center"/>
    </xf>
    <xf numFmtId="9" fontId="39" fillId="22" borderId="40" xfId="0" applyNumberFormat="1" applyFont="1" applyFill="1" applyBorder="1" applyAlignment="1" applyProtection="1">
      <alignment horizontal="center"/>
    </xf>
    <xf numFmtId="3" fontId="39" fillId="22" borderId="56" xfId="0" applyNumberFormat="1" applyFont="1" applyFill="1" applyBorder="1" applyAlignment="1">
      <alignment horizontal="center"/>
    </xf>
    <xf numFmtId="3" fontId="44" fillId="22" borderId="1" xfId="6" applyNumberFormat="1" applyFont="1" applyFill="1" applyBorder="1" applyAlignment="1">
      <alignment horizontal="center"/>
    </xf>
    <xf numFmtId="0" fontId="44" fillId="19" borderId="1" xfId="0" applyFont="1" applyFill="1" applyBorder="1"/>
    <xf numFmtId="1" fontId="44" fillId="22" borderId="1" xfId="1" applyNumberFormat="1" applyFont="1" applyFill="1" applyBorder="1" applyAlignment="1">
      <alignment horizontal="center"/>
    </xf>
    <xf numFmtId="0" fontId="45" fillId="22" borderId="1" xfId="0" applyFont="1" applyFill="1" applyBorder="1"/>
    <xf numFmtId="3" fontId="45" fillId="23" borderId="1" xfId="24" applyNumberFormat="1" applyFont="1" applyFill="1" applyBorder="1" applyAlignment="1" applyProtection="1">
      <alignment horizontal="center"/>
    </xf>
    <xf numFmtId="9" fontId="45" fillId="23" borderId="1" xfId="1" applyFont="1" applyFill="1" applyBorder="1" applyAlignment="1" applyProtection="1">
      <alignment horizontal="center"/>
    </xf>
    <xf numFmtId="1" fontId="44" fillId="22" borderId="1" xfId="6" applyNumberFormat="1" applyFont="1" applyFill="1" applyBorder="1" applyAlignment="1">
      <alignment horizontal="center" vertical="center"/>
    </xf>
    <xf numFmtId="1" fontId="45" fillId="22" borderId="1" xfId="0" applyNumberFormat="1" applyFont="1" applyFill="1" applyBorder="1" applyAlignment="1">
      <alignment horizontal="center"/>
    </xf>
    <xf numFmtId="0" fontId="4" fillId="22" borderId="1" xfId="0" applyFont="1" applyFill="1" applyBorder="1"/>
    <xf numFmtId="9" fontId="4" fillId="22" borderId="17" xfId="0" applyNumberFormat="1" applyFont="1" applyFill="1" applyBorder="1"/>
    <xf numFmtId="0" fontId="44" fillId="22" borderId="1" xfId="0" applyFont="1" applyFill="1" applyBorder="1"/>
    <xf numFmtId="9" fontId="44" fillId="22" borderId="17" xfId="0" applyNumberFormat="1" applyFont="1" applyFill="1" applyBorder="1"/>
    <xf numFmtId="9" fontId="44" fillId="22" borderId="1" xfId="1" applyFont="1" applyFill="1" applyBorder="1"/>
    <xf numFmtId="9" fontId="14" fillId="22" borderId="1" xfId="1" applyFont="1" applyFill="1" applyBorder="1"/>
    <xf numFmtId="3" fontId="44" fillId="22" borderId="1" xfId="0" applyNumberFormat="1" applyFont="1" applyFill="1" applyBorder="1"/>
    <xf numFmtId="9" fontId="44" fillId="22" borderId="34" xfId="0" applyNumberFormat="1" applyFont="1" applyFill="1" applyBorder="1"/>
    <xf numFmtId="0" fontId="45" fillId="19" borderId="42" xfId="0" applyFont="1" applyFill="1" applyBorder="1"/>
    <xf numFmtId="0" fontId="45" fillId="19" borderId="1" xfId="0" applyFont="1" applyFill="1" applyBorder="1" applyAlignment="1">
      <alignment horizontal="center"/>
    </xf>
    <xf numFmtId="3" fontId="44" fillId="22" borderId="17" xfId="0" applyNumberFormat="1" applyFont="1" applyFill="1" applyBorder="1" applyAlignment="1">
      <alignment horizontal="center"/>
    </xf>
    <xf numFmtId="9" fontId="44" fillId="22" borderId="40" xfId="1" applyNumberFormat="1" applyFont="1" applyFill="1" applyBorder="1" applyAlignment="1">
      <alignment horizontal="center"/>
    </xf>
    <xf numFmtId="3" fontId="44" fillId="22" borderId="61" xfId="0" applyNumberFormat="1" applyFont="1" applyFill="1" applyBorder="1" applyAlignment="1">
      <alignment horizontal="center"/>
    </xf>
    <xf numFmtId="3" fontId="44" fillId="22" borderId="62" xfId="0" applyNumberFormat="1" applyFont="1" applyFill="1" applyBorder="1" applyAlignment="1">
      <alignment horizontal="center"/>
    </xf>
    <xf numFmtId="9" fontId="44" fillId="22" borderId="62" xfId="0" applyNumberFormat="1" applyFont="1" applyFill="1" applyBorder="1" applyAlignment="1">
      <alignment horizontal="center"/>
    </xf>
    <xf numFmtId="9" fontId="44" fillId="22" borderId="61" xfId="0" applyNumberFormat="1" applyFont="1" applyFill="1" applyBorder="1" applyAlignment="1">
      <alignment horizontal="center"/>
    </xf>
    <xf numFmtId="9" fontId="44" fillId="22" borderId="61" xfId="1" applyNumberFormat="1" applyFont="1" applyFill="1" applyBorder="1" applyAlignment="1">
      <alignment horizontal="center"/>
    </xf>
    <xf numFmtId="9" fontId="44" fillId="22" borderId="63" xfId="1" applyNumberFormat="1" applyFont="1" applyFill="1" applyBorder="1" applyAlignment="1">
      <alignment horizontal="center"/>
    </xf>
    <xf numFmtId="3" fontId="44" fillId="22" borderId="56" xfId="0" applyNumberFormat="1" applyFont="1" applyFill="1" applyBorder="1" applyAlignment="1">
      <alignment horizontal="center"/>
    </xf>
    <xf numFmtId="9" fontId="44" fillId="22" borderId="57" xfId="0" applyNumberFormat="1" applyFont="1" applyFill="1" applyBorder="1" applyAlignment="1">
      <alignment horizontal="center"/>
    </xf>
    <xf numFmtId="9" fontId="44" fillId="22" borderId="56" xfId="1" applyFont="1" applyFill="1" applyBorder="1" applyAlignment="1">
      <alignment horizontal="center"/>
    </xf>
    <xf numFmtId="9" fontId="44" fillId="22" borderId="58" xfId="1" applyFont="1" applyFill="1" applyBorder="1" applyAlignment="1">
      <alignment horizontal="center"/>
    </xf>
    <xf numFmtId="0" fontId="43" fillId="22" borderId="1" xfId="0" applyFont="1" applyFill="1" applyBorder="1"/>
    <xf numFmtId="0" fontId="43" fillId="22" borderId="1" xfId="0" applyFont="1" applyFill="1" applyBorder="1" applyAlignment="1">
      <alignment horizontal="center" vertical="center"/>
    </xf>
    <xf numFmtId="1" fontId="45" fillId="24" borderId="1" xfId="0" applyNumberFormat="1" applyFont="1" applyFill="1" applyBorder="1" applyAlignment="1">
      <alignment horizontal="right"/>
    </xf>
    <xf numFmtId="1" fontId="43" fillId="22" borderId="1" xfId="0" applyNumberFormat="1" applyFont="1" applyFill="1" applyBorder="1" applyAlignment="1">
      <alignment horizontal="center"/>
    </xf>
    <xf numFmtId="0" fontId="13" fillId="22" borderId="1" xfId="0" applyFont="1" applyFill="1" applyBorder="1" applyAlignment="1">
      <alignment horizontal="right"/>
    </xf>
    <xf numFmtId="0" fontId="45" fillId="19" borderId="1" xfId="0" applyFont="1" applyFill="1" applyBorder="1" applyAlignment="1">
      <alignment vertical="center"/>
    </xf>
    <xf numFmtId="0" fontId="45" fillId="25" borderId="1" xfId="0" applyFont="1" applyFill="1" applyBorder="1" applyAlignment="1" applyProtection="1">
      <alignment horizontal="center" wrapText="1"/>
      <protection locked="0"/>
    </xf>
    <xf numFmtId="0" fontId="45" fillId="25" borderId="1" xfId="0" applyFont="1" applyFill="1" applyBorder="1" applyAlignment="1" applyProtection="1">
      <alignment horizontal="center" wrapText="1"/>
    </xf>
    <xf numFmtId="0" fontId="45" fillId="19" borderId="1" xfId="0" applyFont="1" applyFill="1" applyBorder="1" applyAlignment="1">
      <alignment horizontal="right" vertical="center"/>
    </xf>
    <xf numFmtId="166" fontId="45" fillId="19" borderId="1" xfId="0" applyNumberFormat="1" applyFont="1" applyFill="1" applyBorder="1" applyAlignment="1">
      <alignment horizontal="center" vertical="center"/>
    </xf>
    <xf numFmtId="1" fontId="44" fillId="22" borderId="1" xfId="0" applyNumberFormat="1" applyFont="1" applyFill="1" applyBorder="1" applyAlignment="1">
      <alignment horizontal="right" vertical="center"/>
    </xf>
    <xf numFmtId="9" fontId="44" fillId="22" borderId="1" xfId="13" applyFont="1" applyFill="1" applyBorder="1" applyAlignment="1">
      <alignment horizontal="center" vertical="center"/>
    </xf>
    <xf numFmtId="9" fontId="4" fillId="22" borderId="1" xfId="0" applyNumberFormat="1" applyFont="1" applyFill="1" applyBorder="1"/>
    <xf numFmtId="9" fontId="44" fillId="22" borderId="1" xfId="0" applyNumberFormat="1" applyFont="1" applyFill="1" applyBorder="1"/>
    <xf numFmtId="0" fontId="4" fillId="22" borderId="1" xfId="0" applyFont="1" applyFill="1" applyBorder="1" applyAlignment="1">
      <alignment horizontal="right"/>
    </xf>
    <xf numFmtId="0" fontId="44" fillId="22" borderId="1" xfId="0" applyFont="1" applyFill="1" applyBorder="1" applyAlignment="1">
      <alignment vertical="center"/>
    </xf>
    <xf numFmtId="0" fontId="44" fillId="22" borderId="1" xfId="0" applyFont="1" applyFill="1" applyBorder="1" applyAlignment="1" applyProtection="1">
      <alignment horizontal="right" wrapText="1"/>
      <protection locked="0"/>
    </xf>
    <xf numFmtId="1" fontId="44" fillId="22" borderId="1" xfId="0" applyNumberFormat="1" applyFont="1" applyFill="1" applyBorder="1" applyAlignment="1">
      <alignment horizontal="right"/>
    </xf>
    <xf numFmtId="9" fontId="43" fillId="0" borderId="1" xfId="1" applyFont="1" applyBorder="1" applyAlignment="1">
      <alignment horizontal="center"/>
    </xf>
    <xf numFmtId="9" fontId="16" fillId="20" borderId="1" xfId="1" applyNumberFormat="1" applyFont="1" applyFill="1" applyBorder="1" applyProtection="1"/>
    <xf numFmtId="9" fontId="16" fillId="0" borderId="1" xfId="1" applyNumberFormat="1" applyFont="1" applyFill="1" applyBorder="1" applyProtection="1"/>
    <xf numFmtId="9" fontId="16" fillId="0" borderId="1" xfId="1" applyNumberFormat="1" applyFont="1" applyFill="1" applyBorder="1" applyAlignment="1">
      <alignment horizontal="center"/>
    </xf>
    <xf numFmtId="9" fontId="4" fillId="22" borderId="1" xfId="1" applyNumberFormat="1" applyFont="1" applyFill="1" applyBorder="1" applyAlignment="1">
      <alignment horizontal="center"/>
    </xf>
    <xf numFmtId="9" fontId="16" fillId="6" borderId="1" xfId="1" applyFont="1" applyFill="1" applyBorder="1" applyAlignment="1">
      <alignment horizontal="center"/>
    </xf>
    <xf numFmtId="9" fontId="16" fillId="0" borderId="1" xfId="1" applyFont="1" applyBorder="1" applyAlignment="1">
      <alignment horizontal="center"/>
    </xf>
    <xf numFmtId="9" fontId="14" fillId="1" borderId="1" xfId="1" applyFont="1" applyFill="1" applyBorder="1"/>
    <xf numFmtId="0" fontId="45" fillId="22" borderId="1" xfId="0" applyFont="1" applyFill="1" applyBorder="1" applyAlignment="1">
      <alignment horizontal="right"/>
    </xf>
    <xf numFmtId="0" fontId="16" fillId="2" borderId="25" xfId="0" applyFont="1" applyFill="1" applyBorder="1"/>
    <xf numFmtId="9" fontId="16" fillId="6" borderId="24" xfId="1" applyFont="1" applyFill="1" applyBorder="1" applyAlignment="1">
      <alignment horizontal="center"/>
    </xf>
    <xf numFmtId="9" fontId="21" fillId="6" borderId="22" xfId="1" applyFont="1" applyFill="1" applyBorder="1"/>
    <xf numFmtId="9" fontId="16" fillId="2" borderId="24" xfId="1" applyFont="1" applyFill="1" applyBorder="1" applyAlignment="1">
      <alignment horizontal="center"/>
    </xf>
    <xf numFmtId="9" fontId="45" fillId="22" borderId="32" xfId="1" applyFont="1" applyFill="1" applyBorder="1" applyAlignment="1">
      <alignment horizontal="center"/>
    </xf>
    <xf numFmtId="9" fontId="16" fillId="0" borderId="24" xfId="1" applyFont="1" applyBorder="1" applyAlignment="1">
      <alignment horizontal="center"/>
    </xf>
    <xf numFmtId="9" fontId="16" fillId="4" borderId="24" xfId="1" applyFont="1" applyFill="1" applyBorder="1" applyAlignment="1">
      <alignment horizontal="center"/>
    </xf>
    <xf numFmtId="9" fontId="45" fillId="22" borderId="22" xfId="1" applyFont="1" applyFill="1" applyBorder="1" applyAlignment="1">
      <alignment horizontal="center"/>
    </xf>
    <xf numFmtId="0" fontId="44" fillId="22" borderId="1" xfId="0" applyFont="1" applyFill="1" applyBorder="1" applyAlignment="1">
      <alignment horizontal="right"/>
    </xf>
    <xf numFmtId="0" fontId="44" fillId="22" borderId="20" xfId="0" applyFont="1" applyFill="1" applyBorder="1" applyAlignment="1">
      <alignment horizontal="right"/>
    </xf>
    <xf numFmtId="0" fontId="44" fillId="22" borderId="19" xfId="4" applyFont="1" applyFill="1" applyBorder="1" applyAlignment="1">
      <alignment horizontal="right"/>
    </xf>
    <xf numFmtId="0" fontId="44" fillId="22" borderId="21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5" fillId="19" borderId="1" xfId="0" applyFont="1" applyFill="1" applyBorder="1" applyAlignment="1">
      <alignment horizontal="center" vertical="center"/>
    </xf>
    <xf numFmtId="0" fontId="45" fillId="19" borderId="17" xfId="0" applyFont="1" applyFill="1" applyBorder="1" applyAlignment="1">
      <alignment horizontal="center" vertical="center"/>
    </xf>
    <xf numFmtId="0" fontId="44" fillId="19" borderId="1" xfId="0" applyFont="1" applyFill="1" applyBorder="1" applyAlignment="1">
      <alignment horizontal="center" vertical="center"/>
    </xf>
    <xf numFmtId="0" fontId="45" fillId="19" borderId="1" xfId="0" applyFont="1" applyFill="1" applyBorder="1" applyAlignment="1">
      <alignment horizontal="center" vertical="center" wrapText="1"/>
    </xf>
    <xf numFmtId="0" fontId="45" fillId="19" borderId="3" xfId="0" applyFont="1" applyFill="1" applyBorder="1" applyAlignment="1">
      <alignment horizontal="center" vertical="center" wrapText="1"/>
    </xf>
    <xf numFmtId="0" fontId="45" fillId="19" borderId="4" xfId="0" applyFont="1" applyFill="1" applyBorder="1" applyAlignment="1">
      <alignment horizontal="center" vertical="center" wrapText="1"/>
    </xf>
    <xf numFmtId="0" fontId="44" fillId="19" borderId="1" xfId="4" applyNumberFormat="1" applyFont="1" applyFill="1" applyBorder="1" applyAlignment="1">
      <alignment horizontal="center" vertical="center" wrapText="1"/>
    </xf>
    <xf numFmtId="0" fontId="44" fillId="19" borderId="1" xfId="2" applyFont="1" applyFill="1" applyBorder="1" applyAlignment="1">
      <alignment horizontal="center" vertical="center"/>
    </xf>
    <xf numFmtId="0" fontId="44" fillId="19" borderId="1" xfId="3" applyNumberFormat="1" applyFont="1" applyFill="1" applyBorder="1" applyAlignment="1">
      <alignment horizontal="center" vertical="center" wrapText="1"/>
    </xf>
    <xf numFmtId="0" fontId="44" fillId="19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42" fillId="2" borderId="19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3" fillId="19" borderId="1" xfId="0" applyFont="1" applyFill="1" applyBorder="1" applyAlignment="1">
      <alignment horizontal="center" vertical="center"/>
    </xf>
    <xf numFmtId="0" fontId="43" fillId="19" borderId="1" xfId="2" applyFont="1" applyFill="1" applyBorder="1" applyAlignment="1">
      <alignment horizontal="center" vertical="center"/>
    </xf>
    <xf numFmtId="0" fontId="43" fillId="19" borderId="1" xfId="3" applyNumberFormat="1" applyFont="1" applyFill="1" applyBorder="1" applyAlignment="1">
      <alignment horizontal="center" vertical="center" wrapText="1"/>
    </xf>
    <xf numFmtId="0" fontId="43" fillId="19" borderId="1" xfId="4" applyNumberFormat="1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/>
    </xf>
    <xf numFmtId="0" fontId="39" fillId="22" borderId="1" xfId="0" applyFont="1" applyFill="1" applyBorder="1" applyAlignment="1">
      <alignment horizontal="right"/>
    </xf>
    <xf numFmtId="0" fontId="39" fillId="22" borderId="20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43" fillId="19" borderId="3" xfId="0" applyFont="1" applyFill="1" applyBorder="1" applyAlignment="1">
      <alignment horizontal="center" vertical="center" wrapText="1"/>
    </xf>
    <xf numFmtId="0" fontId="43" fillId="19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9" fillId="22" borderId="19" xfId="4" applyFont="1" applyFill="1" applyBorder="1" applyAlignment="1">
      <alignment horizontal="right"/>
    </xf>
    <xf numFmtId="0" fontId="39" fillId="22" borderId="21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 wrapText="1"/>
    </xf>
    <xf numFmtId="0" fontId="45" fillId="22" borderId="1" xfId="2" applyFont="1" applyFill="1" applyBorder="1" applyAlignment="1">
      <alignment horizontal="center" vertical="center"/>
    </xf>
    <xf numFmtId="0" fontId="45" fillId="22" borderId="1" xfId="3" applyNumberFormat="1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9" fillId="2" borderId="2" xfId="6" applyFont="1" applyFill="1" applyBorder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5" fillId="2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5" fillId="19" borderId="3" xfId="0" applyFont="1" applyFill="1" applyBorder="1" applyAlignment="1">
      <alignment horizontal="center" vertical="center"/>
    </xf>
    <xf numFmtId="0" fontId="45" fillId="19" borderId="4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/>
    </xf>
    <xf numFmtId="0" fontId="44" fillId="19" borderId="17" xfId="0" applyFont="1" applyFill="1" applyBorder="1" applyAlignment="1">
      <alignment horizontal="center" vertical="center"/>
    </xf>
    <xf numFmtId="0" fontId="44" fillId="19" borderId="34" xfId="0" applyFont="1" applyFill="1" applyBorder="1" applyAlignment="1">
      <alignment horizontal="center" vertical="center"/>
    </xf>
    <xf numFmtId="0" fontId="44" fillId="19" borderId="3" xfId="0" applyFont="1" applyFill="1" applyBorder="1" applyAlignment="1">
      <alignment horizontal="center" vertical="center"/>
    </xf>
    <xf numFmtId="0" fontId="45" fillId="19" borderId="3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4" fillId="22" borderId="1" xfId="0" applyFont="1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/>
    </xf>
    <xf numFmtId="0" fontId="44" fillId="22" borderId="1" xfId="4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5" fillId="19" borderId="1" xfId="4" applyNumberFormat="1" applyFont="1" applyFill="1" applyBorder="1" applyAlignment="1">
      <alignment horizontal="center" vertical="center" wrapText="1"/>
    </xf>
    <xf numFmtId="0" fontId="45" fillId="19" borderId="20" xfId="0" applyFont="1" applyFill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left"/>
      <protection locked="0"/>
    </xf>
    <xf numFmtId="0" fontId="22" fillId="0" borderId="6" xfId="0" applyFont="1" applyBorder="1" applyAlignment="1" applyProtection="1">
      <alignment horizontal="left"/>
      <protection locked="0"/>
    </xf>
    <xf numFmtId="0" fontId="15" fillId="0" borderId="1" xfId="8" applyFont="1" applyBorder="1" applyAlignment="1">
      <alignment horizontal="center"/>
    </xf>
    <xf numFmtId="0" fontId="44" fillId="22" borderId="19" xfId="2" applyFont="1" applyFill="1" applyBorder="1" applyAlignment="1">
      <alignment horizontal="right" vertical="center" wrapText="1"/>
    </xf>
    <xf numFmtId="0" fontId="44" fillId="22" borderId="21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45" fillId="22" borderId="1" xfId="0" applyNumberFormat="1" applyFont="1" applyFill="1" applyBorder="1" applyAlignment="1">
      <alignment horizontal="center" vertical="center" wrapText="1"/>
    </xf>
    <xf numFmtId="0" fontId="45" fillId="19" borderId="1" xfId="0" applyFont="1" applyFill="1" applyBorder="1" applyAlignment="1" applyProtection="1">
      <alignment horizontal="center" vertical="center"/>
      <protection locked="0"/>
    </xf>
    <xf numFmtId="0" fontId="45" fillId="19" borderId="1" xfId="0" applyFont="1" applyFill="1" applyBorder="1" applyAlignment="1" applyProtection="1">
      <alignment horizontal="center" vertical="center" wrapText="1"/>
      <protection locked="0"/>
    </xf>
    <xf numFmtId="0" fontId="44" fillId="2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16" fillId="19" borderId="1" xfId="0" applyFont="1" applyFill="1" applyBorder="1" applyAlignment="1" applyProtection="1">
      <alignment horizontal="center" vertical="center" wrapText="1"/>
      <protection locked="0"/>
    </xf>
    <xf numFmtId="0" fontId="44" fillId="2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/>
    </xf>
    <xf numFmtId="0" fontId="45" fillId="22" borderId="1" xfId="0" applyFont="1" applyFill="1" applyBorder="1" applyAlignment="1" applyProtection="1">
      <alignment horizontal="center" vertical="center" wrapText="1"/>
    </xf>
    <xf numFmtId="0" fontId="45" fillId="22" borderId="1" xfId="2" applyFont="1" applyFill="1" applyBorder="1" applyAlignment="1" applyProtection="1">
      <alignment horizontal="center" vertical="center" wrapText="1"/>
    </xf>
    <xf numFmtId="0" fontId="45" fillId="22" borderId="1" xfId="3" applyFont="1" applyFill="1" applyBorder="1" applyAlignment="1" applyProtection="1">
      <alignment horizontal="center" vertical="center" wrapText="1"/>
    </xf>
    <xf numFmtId="2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>
      <alignment horizontal="center"/>
    </xf>
    <xf numFmtId="0" fontId="44" fillId="22" borderId="18" xfId="0" applyFont="1" applyFill="1" applyBorder="1" applyAlignment="1">
      <alignment horizontal="right" vertical="center"/>
    </xf>
    <xf numFmtId="0" fontId="44" fillId="22" borderId="19" xfId="0" applyFont="1" applyFill="1" applyBorder="1" applyAlignment="1">
      <alignment horizontal="right" vertical="center"/>
    </xf>
    <xf numFmtId="0" fontId="45" fillId="19" borderId="16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left"/>
      <protection locked="0"/>
    </xf>
    <xf numFmtId="0" fontId="44" fillId="22" borderId="1" xfId="0" applyFont="1" applyFill="1" applyBorder="1" applyAlignment="1">
      <alignment horizontal="right" vertical="center"/>
    </xf>
    <xf numFmtId="0" fontId="47" fillId="22" borderId="1" xfId="6" applyFont="1" applyFill="1" applyBorder="1" applyAlignment="1">
      <alignment horizontal="center" vertical="center" wrapText="1"/>
    </xf>
    <xf numFmtId="0" fontId="45" fillId="22" borderId="3" xfId="4" applyNumberFormat="1" applyFont="1" applyFill="1" applyBorder="1" applyAlignment="1">
      <alignment horizontal="center" vertical="center" wrapText="1"/>
    </xf>
    <xf numFmtId="0" fontId="45" fillId="22" borderId="20" xfId="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5" fillId="22" borderId="4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4" fillId="22" borderId="17" xfId="0" applyFont="1" applyFill="1" applyBorder="1" applyAlignment="1">
      <alignment horizontal="right"/>
    </xf>
    <xf numFmtId="0" fontId="44" fillId="22" borderId="19" xfId="0" applyFont="1" applyFill="1" applyBorder="1" applyAlignment="1">
      <alignment horizontal="right"/>
    </xf>
    <xf numFmtId="0" fontId="44" fillId="22" borderId="21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45" fillId="19" borderId="2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5" fillId="22" borderId="1" xfId="16" applyFont="1" applyFill="1" applyBorder="1" applyAlignment="1">
      <alignment horizontal="center" vertical="center" wrapText="1"/>
    </xf>
    <xf numFmtId="0" fontId="45" fillId="22" borderId="1" xfId="6" applyFont="1" applyFill="1" applyBorder="1" applyAlignment="1">
      <alignment horizontal="center" vertical="center" wrapText="1"/>
    </xf>
    <xf numFmtId="0" fontId="47" fillId="22" borderId="1" xfId="0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right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/>
    </xf>
    <xf numFmtId="0" fontId="44" fillId="22" borderId="1" xfId="4" applyFont="1" applyFill="1" applyBorder="1" applyAlignment="1">
      <alignment horizontal="right"/>
    </xf>
    <xf numFmtId="0" fontId="2" fillId="4" borderId="1" xfId="0" applyFont="1" applyFill="1" applyBorder="1" applyAlignment="1" applyProtection="1">
      <alignment horizontal="center"/>
      <protection locked="0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2" xfId="0" applyFont="1" applyFill="1" applyBorder="1" applyAlignment="1">
      <alignment horizontal="center" vertical="center" wrapText="1"/>
    </xf>
    <xf numFmtId="0" fontId="45" fillId="19" borderId="22" xfId="0" applyFont="1" applyFill="1" applyBorder="1" applyAlignment="1">
      <alignment horizontal="center" vertical="center" wrapText="1"/>
    </xf>
    <xf numFmtId="0" fontId="45" fillId="22" borderId="20" xfId="0" applyFont="1" applyFill="1" applyBorder="1" applyAlignment="1">
      <alignment horizontal="center" vertical="center" wrapText="1"/>
    </xf>
    <xf numFmtId="0" fontId="45" fillId="22" borderId="26" xfId="3" applyNumberFormat="1" applyFont="1" applyFill="1" applyBorder="1" applyAlignment="1">
      <alignment horizontal="center" vertical="center" wrapText="1"/>
    </xf>
    <xf numFmtId="0" fontId="45" fillId="22" borderId="27" xfId="3" applyNumberFormat="1" applyFont="1" applyFill="1" applyBorder="1" applyAlignment="1">
      <alignment horizontal="center" vertical="center" wrapText="1"/>
    </xf>
    <xf numFmtId="0" fontId="45" fillId="22" borderId="27" xfId="16" applyFont="1" applyFill="1" applyBorder="1" applyAlignment="1">
      <alignment horizontal="center" vertical="center" wrapText="1"/>
    </xf>
    <xf numFmtId="0" fontId="45" fillId="22" borderId="22" xfId="16" applyFont="1" applyFill="1" applyBorder="1" applyAlignment="1">
      <alignment horizontal="center" vertical="center" wrapText="1"/>
    </xf>
    <xf numFmtId="0" fontId="45" fillId="22" borderId="22" xfId="3" applyNumberFormat="1" applyFont="1" applyFill="1" applyBorder="1" applyAlignment="1">
      <alignment horizontal="center" vertical="center" wrapText="1"/>
    </xf>
    <xf numFmtId="0" fontId="45" fillId="22" borderId="30" xfId="6" applyNumberFormat="1" applyFont="1" applyFill="1" applyBorder="1" applyAlignment="1">
      <alignment horizontal="center" vertical="center" wrapText="1"/>
    </xf>
    <xf numFmtId="0" fontId="45" fillId="22" borderId="31" xfId="6" applyNumberFormat="1" applyFont="1" applyFill="1" applyBorder="1" applyAlignment="1">
      <alignment horizontal="center" vertical="center" wrapText="1"/>
    </xf>
    <xf numFmtId="0" fontId="45" fillId="22" borderId="20" xfId="0" applyFont="1" applyFill="1" applyBorder="1" applyAlignment="1">
      <alignment horizontal="center" vertical="center"/>
    </xf>
    <xf numFmtId="0" fontId="45" fillId="22" borderId="17" xfId="0" applyFont="1" applyFill="1" applyBorder="1" applyAlignment="1">
      <alignment horizontal="right"/>
    </xf>
    <xf numFmtId="0" fontId="45" fillId="19" borderId="2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45" fillId="22" borderId="17" xfId="4" applyFont="1" applyFill="1" applyBorder="1" applyAlignment="1">
      <alignment horizontal="right"/>
    </xf>
    <xf numFmtId="0" fontId="45" fillId="22" borderId="19" xfId="4" applyFont="1" applyFill="1" applyBorder="1" applyAlignment="1">
      <alignment horizontal="right"/>
    </xf>
    <xf numFmtId="0" fontId="45" fillId="22" borderId="21" xfId="4" applyFont="1" applyFill="1" applyBorder="1" applyAlignment="1">
      <alignment horizontal="right"/>
    </xf>
    <xf numFmtId="0" fontId="45" fillId="19" borderId="28" xfId="0" applyFont="1" applyFill="1" applyBorder="1" applyAlignment="1">
      <alignment horizontal="center" vertical="center"/>
    </xf>
    <xf numFmtId="0" fontId="45" fillId="19" borderId="23" xfId="0" applyFont="1" applyFill="1" applyBorder="1" applyAlignment="1">
      <alignment horizontal="center" vertical="center"/>
    </xf>
    <xf numFmtId="0" fontId="45" fillId="19" borderId="2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5" fillId="22" borderId="17" xfId="0" applyFont="1" applyFill="1" applyBorder="1" applyAlignment="1">
      <alignment horizontal="center" vertical="center" wrapText="1"/>
    </xf>
    <xf numFmtId="0" fontId="44" fillId="22" borderId="16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34" xfId="4" applyFont="1" applyFill="1" applyBorder="1" applyAlignment="1">
      <alignment horizontal="center" vertical="center"/>
    </xf>
    <xf numFmtId="0" fontId="14" fillId="2" borderId="35" xfId="4" applyFont="1" applyFill="1" applyBorder="1" applyAlignment="1">
      <alignment horizontal="center" vertical="center"/>
    </xf>
    <xf numFmtId="0" fontId="14" fillId="2" borderId="36" xfId="4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45" fillId="22" borderId="16" xfId="3" applyNumberFormat="1" applyFont="1" applyFill="1" applyBorder="1" applyAlignment="1">
      <alignment horizontal="center" vertical="center" wrapText="1"/>
    </xf>
    <xf numFmtId="0" fontId="49" fillId="2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/>
    </xf>
    <xf numFmtId="0" fontId="44" fillId="22" borderId="42" xfId="0" applyFont="1" applyFill="1" applyBorder="1" applyAlignment="1">
      <alignment horizontal="right"/>
    </xf>
    <xf numFmtId="0" fontId="14" fillId="0" borderId="42" xfId="0" applyFont="1" applyBorder="1" applyAlignment="1">
      <alignment horizontal="center" vertical="center"/>
    </xf>
    <xf numFmtId="0" fontId="45" fillId="19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5" fillId="22" borderId="36" xfId="12" applyFont="1" applyFill="1" applyBorder="1" applyAlignment="1" applyProtection="1">
      <alignment horizontal="center" vertical="center" wrapText="1"/>
    </xf>
    <xf numFmtId="0" fontId="45" fillId="22" borderId="17" xfId="12" applyFont="1" applyFill="1" applyBorder="1" applyAlignment="1" applyProtection="1">
      <alignment horizontal="center" vertical="center" wrapText="1"/>
    </xf>
    <xf numFmtId="0" fontId="45" fillId="22" borderId="37" xfId="0" applyFont="1" applyFill="1" applyBorder="1" applyAlignment="1">
      <alignment horizontal="center" vertical="center"/>
    </xf>
    <xf numFmtId="0" fontId="45" fillId="22" borderId="39" xfId="0" applyFont="1" applyFill="1" applyBorder="1" applyAlignment="1">
      <alignment horizontal="center" vertical="center"/>
    </xf>
    <xf numFmtId="0" fontId="45" fillId="22" borderId="41" xfId="0" applyFont="1" applyFill="1" applyBorder="1" applyAlignment="1">
      <alignment horizontal="center" vertical="center"/>
    </xf>
    <xf numFmtId="0" fontId="45" fillId="22" borderId="1" xfId="12" applyFont="1" applyFill="1" applyBorder="1" applyAlignment="1" applyProtection="1">
      <alignment horizontal="center" vertical="center" wrapText="1"/>
    </xf>
    <xf numFmtId="0" fontId="45" fillId="22" borderId="21" xfId="12" applyFont="1" applyFill="1" applyBorder="1" applyAlignment="1" applyProtection="1">
      <alignment horizontal="center" vertical="center" wrapText="1"/>
    </xf>
    <xf numFmtId="0" fontId="46" fillId="22" borderId="1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3" fillId="22" borderId="17" xfId="0" applyFont="1" applyFill="1" applyBorder="1" applyAlignment="1">
      <alignment horizontal="center"/>
    </xf>
    <xf numFmtId="0" fontId="43" fillId="22" borderId="21" xfId="0" applyFont="1" applyFill="1" applyBorder="1" applyAlignment="1">
      <alignment horizontal="center"/>
    </xf>
    <xf numFmtId="0" fontId="43" fillId="19" borderId="45" xfId="0" applyFont="1" applyFill="1" applyBorder="1" applyAlignment="1">
      <alignment horizontal="center" vertical="center"/>
    </xf>
    <xf numFmtId="0" fontId="43" fillId="19" borderId="47" xfId="0" applyFont="1" applyFill="1" applyBorder="1" applyAlignment="1">
      <alignment horizontal="center" vertical="center"/>
    </xf>
    <xf numFmtId="0" fontId="43" fillId="19" borderId="4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3" fillId="22" borderId="19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3" fillId="19" borderId="34" xfId="0" applyFont="1" applyFill="1" applyBorder="1" applyAlignment="1">
      <alignment horizontal="center" vertical="center"/>
    </xf>
    <xf numFmtId="0" fontId="43" fillId="19" borderId="35" xfId="0" applyFont="1" applyFill="1" applyBorder="1" applyAlignment="1">
      <alignment horizontal="center" vertical="center"/>
    </xf>
    <xf numFmtId="0" fontId="43" fillId="19" borderId="3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5" fillId="22" borderId="1" xfId="6" applyFont="1" applyFill="1" applyBorder="1" applyAlignment="1" applyProtection="1">
      <alignment horizontal="center" vertical="center" wrapText="1"/>
    </xf>
    <xf numFmtId="166" fontId="45" fillId="22" borderId="1" xfId="6" applyNumberFormat="1" applyFont="1" applyFill="1" applyBorder="1" applyAlignment="1" applyProtection="1">
      <alignment horizontal="center" vertical="center" wrapText="1"/>
    </xf>
    <xf numFmtId="0" fontId="50" fillId="22" borderId="1" xfId="6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43" fillId="22" borderId="1" xfId="0" applyFont="1" applyFill="1" applyBorder="1" applyAlignment="1">
      <alignment horizontal="right"/>
    </xf>
    <xf numFmtId="2" fontId="43" fillId="19" borderId="1" xfId="0" applyNumberFormat="1" applyFont="1" applyFill="1" applyBorder="1" applyAlignment="1">
      <alignment horizontal="center" vertical="center" wrapText="1"/>
    </xf>
    <xf numFmtId="0" fontId="22" fillId="2" borderId="75" xfId="0" applyFont="1" applyFill="1" applyBorder="1" applyAlignment="1" applyProtection="1">
      <alignment horizontal="left"/>
      <protection locked="0"/>
    </xf>
    <xf numFmtId="0" fontId="22" fillId="2" borderId="76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 wrapText="1"/>
    </xf>
    <xf numFmtId="0" fontId="50" fillId="22" borderId="1" xfId="16" applyFont="1" applyFill="1" applyBorder="1" applyAlignment="1">
      <alignment horizontal="center" vertical="center" wrapText="1"/>
    </xf>
    <xf numFmtId="0" fontId="50" fillId="22" borderId="1" xfId="3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80" xfId="0" applyFont="1" applyFill="1" applyBorder="1" applyAlignment="1" applyProtection="1">
      <alignment horizontal="left"/>
      <protection locked="0"/>
    </xf>
    <xf numFmtId="0" fontId="0" fillId="2" borderId="75" xfId="0" applyFont="1" applyFill="1" applyBorder="1" applyAlignment="1" applyProtection="1">
      <alignment horizontal="left"/>
      <protection locked="0"/>
    </xf>
    <xf numFmtId="0" fontId="0" fillId="2" borderId="76" xfId="0" applyFont="1" applyFill="1" applyBorder="1" applyAlignment="1" applyProtection="1">
      <alignment horizontal="left"/>
      <protection locked="0"/>
    </xf>
    <xf numFmtId="0" fontId="43" fillId="22" borderId="20" xfId="12" applyFont="1" applyFill="1" applyBorder="1" applyAlignment="1" applyProtection="1">
      <alignment horizontal="center" vertical="center" wrapText="1"/>
    </xf>
    <xf numFmtId="0" fontId="43" fillId="22" borderId="3" xfId="12" applyFont="1" applyFill="1" applyBorder="1" applyAlignment="1" applyProtection="1">
      <alignment horizontal="center" vertical="center" wrapText="1"/>
    </xf>
    <xf numFmtId="0" fontId="50" fillId="22" borderId="41" xfId="2" applyFont="1" applyFill="1" applyBorder="1" applyAlignment="1">
      <alignment horizontal="center" vertical="center" wrapText="1"/>
    </xf>
    <xf numFmtId="0" fontId="50" fillId="22" borderId="37" xfId="2" applyFont="1" applyFill="1" applyBorder="1" applyAlignment="1">
      <alignment horizontal="center" vertical="center" wrapText="1"/>
    </xf>
    <xf numFmtId="0" fontId="43" fillId="22" borderId="42" xfId="0" applyFont="1" applyFill="1" applyBorder="1" applyAlignment="1">
      <alignment horizontal="right"/>
    </xf>
    <xf numFmtId="0" fontId="43" fillId="22" borderId="55" xfId="0" applyFont="1" applyFill="1" applyBorder="1" applyAlignment="1">
      <alignment horizontal="right"/>
    </xf>
    <xf numFmtId="0" fontId="43" fillId="22" borderId="56" xfId="0" applyFont="1" applyFill="1" applyBorder="1" applyAlignment="1">
      <alignment horizontal="right"/>
    </xf>
    <xf numFmtId="0" fontId="43" fillId="22" borderId="37" xfId="0" applyFont="1" applyFill="1" applyBorder="1" applyAlignment="1">
      <alignment horizontal="right"/>
    </xf>
    <xf numFmtId="0" fontId="43" fillId="22" borderId="3" xfId="0" applyFont="1" applyFill="1" applyBorder="1" applyAlignment="1">
      <alignment horizontal="right"/>
    </xf>
    <xf numFmtId="0" fontId="0" fillId="0" borderId="7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3" fillId="19" borderId="77" xfId="0" applyFont="1" applyFill="1" applyBorder="1" applyAlignment="1">
      <alignment horizontal="center" vertical="center"/>
    </xf>
    <xf numFmtId="0" fontId="43" fillId="19" borderId="42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0" fillId="22" borderId="20" xfId="24" applyFont="1" applyFill="1" applyBorder="1" applyAlignment="1" applyProtection="1">
      <alignment horizontal="center" vertical="center" wrapText="1"/>
    </xf>
    <xf numFmtId="0" fontId="50" fillId="22" borderId="3" xfId="24" applyFont="1" applyFill="1" applyBorder="1" applyAlignment="1" applyProtection="1">
      <alignment horizontal="center" vertical="center" wrapText="1"/>
    </xf>
    <xf numFmtId="0" fontId="50" fillId="22" borderId="20" xfId="2" applyFont="1" applyFill="1" applyBorder="1" applyAlignment="1">
      <alignment horizontal="center" vertical="center" wrapText="1"/>
    </xf>
    <xf numFmtId="0" fontId="50" fillId="22" borderId="3" xfId="2" applyFont="1" applyFill="1" applyBorder="1" applyAlignment="1">
      <alignment horizontal="center" vertical="center" wrapText="1"/>
    </xf>
    <xf numFmtId="0" fontId="50" fillId="22" borderId="20" xfId="3" applyNumberFormat="1" applyFont="1" applyFill="1" applyBorder="1" applyAlignment="1">
      <alignment horizontal="center" vertical="center" wrapText="1"/>
    </xf>
    <xf numFmtId="0" fontId="50" fillId="22" borderId="3" xfId="3" applyNumberFormat="1" applyFont="1" applyFill="1" applyBorder="1" applyAlignment="1">
      <alignment horizontal="center" vertical="center" wrapText="1"/>
    </xf>
    <xf numFmtId="0" fontId="50" fillId="22" borderId="20" xfId="6" applyFont="1" applyFill="1" applyBorder="1" applyAlignment="1">
      <alignment horizontal="center" vertical="center" wrapText="1"/>
    </xf>
    <xf numFmtId="0" fontId="50" fillId="22" borderId="3" xfId="6" applyFont="1" applyFill="1" applyBorder="1" applyAlignment="1">
      <alignment horizontal="center" vertical="center" wrapText="1"/>
    </xf>
    <xf numFmtId="1" fontId="50" fillId="22" borderId="20" xfId="6" applyNumberFormat="1" applyFont="1" applyFill="1" applyBorder="1" applyAlignment="1">
      <alignment horizontal="center" vertical="center" wrapText="1"/>
    </xf>
    <xf numFmtId="1" fontId="50" fillId="22" borderId="3" xfId="6" applyNumberFormat="1" applyFont="1" applyFill="1" applyBorder="1" applyAlignment="1">
      <alignment horizontal="center" vertical="center" wrapText="1"/>
    </xf>
    <xf numFmtId="0" fontId="43" fillId="19" borderId="20" xfId="0" applyFont="1" applyFill="1" applyBorder="1" applyAlignment="1">
      <alignment horizontal="center" vertical="center" wrapText="1"/>
    </xf>
    <xf numFmtId="0" fontId="43" fillId="19" borderId="78" xfId="0" applyFont="1" applyFill="1" applyBorder="1" applyAlignment="1">
      <alignment horizontal="center" vertical="center"/>
    </xf>
    <xf numFmtId="0" fontId="43" fillId="19" borderId="41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44" fillId="22" borderId="1" xfId="6" applyFont="1" applyFill="1" applyBorder="1" applyAlignment="1">
      <alignment horizontal="center" vertical="center" wrapText="1"/>
    </xf>
    <xf numFmtId="0" fontId="44" fillId="22" borderId="1" xfId="3" applyNumberFormat="1" applyFont="1" applyFill="1" applyBorder="1" applyAlignment="1">
      <alignment horizontal="center" vertical="center" wrapText="1"/>
    </xf>
    <xf numFmtId="0" fontId="44" fillId="22" borderId="1" xfId="6" applyFont="1" applyFill="1" applyBorder="1" applyAlignment="1">
      <alignment horizontal="center" vertical="center"/>
    </xf>
    <xf numFmtId="0" fontId="45" fillId="22" borderId="3" xfId="3" applyNumberFormat="1" applyFont="1" applyFill="1" applyBorder="1" applyAlignment="1">
      <alignment horizontal="center" vertical="center" wrapText="1"/>
    </xf>
    <xf numFmtId="0" fontId="45" fillId="22" borderId="4" xfId="3" applyNumberFormat="1" applyFont="1" applyFill="1" applyBorder="1" applyAlignment="1">
      <alignment horizontal="center" vertical="center" wrapText="1"/>
    </xf>
    <xf numFmtId="0" fontId="45" fillId="22" borderId="20" xfId="3" applyNumberFormat="1" applyFont="1" applyFill="1" applyBorder="1" applyAlignment="1">
      <alignment horizontal="center" vertical="center" wrapText="1"/>
    </xf>
    <xf numFmtId="0" fontId="22" fillId="2" borderId="45" xfId="0" applyFont="1" applyFill="1" applyBorder="1" applyAlignment="1" applyProtection="1">
      <alignment horizontal="left"/>
      <protection locked="0"/>
    </xf>
    <xf numFmtId="0" fontId="22" fillId="2" borderId="47" xfId="0" applyFont="1" applyFill="1" applyBorder="1" applyAlignment="1" applyProtection="1">
      <alignment horizontal="left"/>
      <protection locked="0"/>
    </xf>
    <xf numFmtId="0" fontId="22" fillId="2" borderId="33" xfId="0" applyFont="1" applyFill="1" applyBorder="1" applyAlignment="1" applyProtection="1">
      <alignment horizontal="left"/>
    </xf>
    <xf numFmtId="0" fontId="22" fillId="2" borderId="46" xfId="0" applyFont="1" applyFill="1" applyBorder="1" applyAlignment="1" applyProtection="1">
      <alignment horizontal="left"/>
    </xf>
    <xf numFmtId="2" fontId="15" fillId="0" borderId="1" xfId="0" applyNumberFormat="1" applyFont="1" applyBorder="1" applyAlignment="1">
      <alignment horizontal="center" vertical="center" wrapText="1"/>
    </xf>
    <xf numFmtId="0" fontId="44" fillId="22" borderId="4" xfId="6" applyFont="1" applyFill="1" applyBorder="1" applyAlignment="1">
      <alignment horizontal="center" vertical="center"/>
    </xf>
    <xf numFmtId="0" fontId="44" fillId="22" borderId="20" xfId="6" applyFont="1" applyFill="1" applyBorder="1" applyAlignment="1">
      <alignment horizontal="center" vertical="center"/>
    </xf>
    <xf numFmtId="0" fontId="17" fillId="0" borderId="33" xfId="3" applyNumberFormat="1" applyFont="1" applyFill="1" applyBorder="1" applyAlignment="1">
      <alignment horizontal="center" vertical="center" wrapText="1"/>
    </xf>
    <xf numFmtId="0" fontId="17" fillId="0" borderId="19" xfId="3" applyNumberFormat="1" applyFont="1" applyFill="1" applyBorder="1" applyAlignment="1">
      <alignment horizontal="center" vertical="center" wrapText="1"/>
    </xf>
    <xf numFmtId="0" fontId="44" fillId="22" borderId="4" xfId="3" applyNumberFormat="1" applyFont="1" applyFill="1" applyBorder="1" applyAlignment="1">
      <alignment horizontal="center" vertical="center" wrapText="1"/>
    </xf>
    <xf numFmtId="0" fontId="44" fillId="22" borderId="20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4" fillId="22" borderId="4" xfId="0" applyFont="1" applyFill="1" applyBorder="1" applyAlignment="1">
      <alignment horizontal="center" vertical="center" wrapText="1"/>
    </xf>
    <xf numFmtId="0" fontId="44" fillId="22" borderId="20" xfId="0" applyFont="1" applyFill="1" applyBorder="1" applyAlignment="1">
      <alignment horizontal="center" vertical="center" wrapText="1"/>
    </xf>
    <xf numFmtId="0" fontId="44" fillId="22" borderId="4" xfId="6" applyFont="1" applyFill="1" applyBorder="1" applyAlignment="1">
      <alignment horizontal="center" vertical="center" wrapText="1"/>
    </xf>
    <xf numFmtId="0" fontId="44" fillId="22" borderId="20" xfId="6" applyFont="1" applyFill="1" applyBorder="1" applyAlignment="1">
      <alignment horizontal="center" vertical="center" wrapText="1"/>
    </xf>
    <xf numFmtId="1" fontId="45" fillId="22" borderId="1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 applyProtection="1">
      <alignment horizontal="left"/>
      <protection locked="0"/>
    </xf>
    <xf numFmtId="0" fontId="22" fillId="2" borderId="19" xfId="0" applyFont="1" applyFill="1" applyBorder="1" applyAlignment="1" applyProtection="1">
      <alignment horizontal="left"/>
      <protection locked="0"/>
    </xf>
    <xf numFmtId="0" fontId="22" fillId="2" borderId="21" xfId="0" applyFont="1" applyFill="1" applyBorder="1" applyAlignment="1" applyProtection="1">
      <alignment horizontal="left"/>
      <protection locked="0"/>
    </xf>
    <xf numFmtId="1" fontId="45" fillId="22" borderId="1" xfId="6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/>
    </xf>
    <xf numFmtId="0" fontId="22" fillId="0" borderId="54" xfId="0" applyFont="1" applyBorder="1" applyAlignment="1" applyProtection="1">
      <alignment horizontal="left"/>
      <protection locked="0"/>
    </xf>
    <xf numFmtId="0" fontId="22" fillId="0" borderId="54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5" fillId="22" borderId="3" xfId="0" applyFont="1" applyFill="1" applyBorder="1" applyAlignment="1">
      <alignment horizontal="center" vertical="center" wrapText="1"/>
    </xf>
    <xf numFmtId="0" fontId="45" fillId="22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5" fillId="19" borderId="59" xfId="0" applyFont="1" applyFill="1" applyBorder="1" applyAlignment="1">
      <alignment horizontal="right"/>
    </xf>
    <xf numFmtId="0" fontId="45" fillId="19" borderId="19" xfId="0" applyFont="1" applyFill="1" applyBorder="1" applyAlignment="1">
      <alignment horizontal="right"/>
    </xf>
    <xf numFmtId="0" fontId="45" fillId="19" borderId="21" xfId="0" applyFont="1" applyFill="1" applyBorder="1" applyAlignment="1">
      <alignment horizontal="right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5" fillId="19" borderId="37" xfId="0" applyFont="1" applyFill="1" applyBorder="1" applyAlignment="1">
      <alignment horizontal="center" vertical="center"/>
    </xf>
    <xf numFmtId="0" fontId="45" fillId="19" borderId="39" xfId="0" applyFont="1" applyFill="1" applyBorder="1" applyAlignment="1">
      <alignment horizontal="center" vertical="center"/>
    </xf>
    <xf numFmtId="0" fontId="45" fillId="19" borderId="41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45" fillId="19" borderId="1" xfId="6" applyFont="1" applyFill="1" applyBorder="1" applyAlignment="1" applyProtection="1">
      <alignment horizontal="center" vertical="center" wrapText="1"/>
    </xf>
    <xf numFmtId="0" fontId="45" fillId="19" borderId="60" xfId="0" applyFont="1" applyFill="1" applyBorder="1" applyAlignment="1">
      <alignment horizontal="right"/>
    </xf>
    <xf numFmtId="0" fontId="45" fillId="19" borderId="61" xfId="0" applyFont="1" applyFill="1" applyBorder="1" applyAlignment="1">
      <alignment horizontal="right"/>
    </xf>
    <xf numFmtId="0" fontId="14" fillId="2" borderId="59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14" fillId="15" borderId="59" xfId="0" applyFont="1" applyFill="1" applyBorder="1" applyAlignment="1">
      <alignment horizontal="left"/>
    </xf>
    <xf numFmtId="0" fontId="14" fillId="15" borderId="21" xfId="0" applyFont="1" applyFill="1" applyBorder="1" applyAlignment="1">
      <alignment horizontal="left"/>
    </xf>
    <xf numFmtId="0" fontId="45" fillId="19" borderId="55" xfId="0" applyFont="1" applyFill="1" applyBorder="1" applyAlignment="1">
      <alignment horizontal="right"/>
    </xf>
    <xf numFmtId="0" fontId="45" fillId="19" borderId="56" xfId="0" applyFont="1" applyFill="1" applyBorder="1" applyAlignment="1">
      <alignment horizontal="right"/>
    </xf>
    <xf numFmtId="0" fontId="45" fillId="19" borderId="42" xfId="0" applyFont="1" applyFill="1" applyBorder="1" applyAlignment="1">
      <alignment horizontal="right"/>
    </xf>
    <xf numFmtId="0" fontId="45" fillId="19" borderId="1" xfId="0" applyFont="1" applyFill="1" applyBorder="1" applyAlignment="1">
      <alignment horizontal="right"/>
    </xf>
    <xf numFmtId="0" fontId="45" fillId="19" borderId="40" xfId="6" applyFont="1" applyFill="1" applyBorder="1" applyAlignment="1" applyProtection="1">
      <alignment horizontal="center" vertical="center" wrapText="1"/>
    </xf>
    <xf numFmtId="0" fontId="45" fillId="19" borderId="3" xfId="4" applyNumberFormat="1" applyFont="1" applyFill="1" applyBorder="1" applyAlignment="1">
      <alignment horizontal="center" vertical="center" wrapText="1"/>
    </xf>
    <xf numFmtId="0" fontId="45" fillId="19" borderId="4" xfId="4" applyNumberFormat="1" applyFont="1" applyFill="1" applyBorder="1" applyAlignment="1">
      <alignment horizontal="center" vertical="center" wrapText="1"/>
    </xf>
    <xf numFmtId="0" fontId="45" fillId="19" borderId="20" xfId="4" applyNumberFormat="1" applyFont="1" applyFill="1" applyBorder="1" applyAlignment="1">
      <alignment horizontal="center" vertical="center" wrapText="1"/>
    </xf>
    <xf numFmtId="0" fontId="43" fillId="19" borderId="3" xfId="0" applyFont="1" applyFill="1" applyBorder="1" applyAlignment="1">
      <alignment horizontal="center" vertical="center"/>
    </xf>
    <xf numFmtId="0" fontId="43" fillId="19" borderId="3" xfId="4" applyNumberFormat="1" applyFont="1" applyFill="1" applyBorder="1" applyAlignment="1">
      <alignment horizontal="center" vertical="center" wrapText="1"/>
    </xf>
    <xf numFmtId="1" fontId="43" fillId="19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43" fillId="22" borderId="1" xfId="0" applyFont="1" applyFill="1" applyBorder="1" applyAlignment="1">
      <alignment horizontal="center"/>
    </xf>
    <xf numFmtId="0" fontId="43" fillId="22" borderId="1" xfId="0" applyFont="1" applyFill="1" applyBorder="1" applyAlignment="1">
      <alignment horizontal="center" vertical="center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49" fillId="19" borderId="34" xfId="26" applyFont="1" applyFill="1" applyBorder="1" applyAlignment="1" applyProtection="1">
      <alignment horizontal="center" vertical="center" wrapText="1"/>
    </xf>
    <xf numFmtId="0" fontId="49" fillId="19" borderId="35" xfId="26" applyFont="1" applyFill="1" applyBorder="1" applyAlignment="1" applyProtection="1">
      <alignment horizontal="center" vertical="center" wrapText="1"/>
    </xf>
    <xf numFmtId="0" fontId="49" fillId="19" borderId="1" xfId="27" applyNumberFormat="1" applyFont="1" applyFill="1" applyBorder="1" applyAlignment="1" applyProtection="1">
      <alignment horizontal="center" vertical="center" wrapText="1"/>
    </xf>
    <xf numFmtId="0" fontId="49" fillId="19" borderId="3" xfId="27" applyNumberFormat="1" applyFont="1" applyFill="1" applyBorder="1" applyAlignment="1" applyProtection="1">
      <alignment horizontal="center" vertical="center" wrapText="1"/>
    </xf>
    <xf numFmtId="0" fontId="47" fillId="19" borderId="1" xfId="24" applyFont="1" applyFill="1" applyBorder="1" applyAlignment="1">
      <alignment horizontal="center" vertical="center" wrapText="1"/>
    </xf>
    <xf numFmtId="0" fontId="45" fillId="19" borderId="1" xfId="16" applyFont="1" applyFill="1" applyBorder="1" applyAlignment="1" applyProtection="1">
      <alignment horizontal="center" vertical="center" wrapText="1"/>
    </xf>
    <xf numFmtId="0" fontId="45" fillId="19" borderId="1" xfId="3" applyFont="1" applyFill="1" applyBorder="1" applyAlignment="1" applyProtection="1">
      <alignment horizontal="center" vertical="center" wrapText="1"/>
    </xf>
    <xf numFmtId="0" fontId="47" fillId="19" borderId="1" xfId="2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5" fontId="0" fillId="5" borderId="1" xfId="1" applyNumberFormat="1" applyFont="1" applyFill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165" fontId="14" fillId="5" borderId="1" xfId="1" applyNumberFormat="1" applyFont="1" applyFill="1" applyBorder="1" applyAlignment="1">
      <alignment horizontal="center"/>
    </xf>
    <xf numFmtId="165" fontId="44" fillId="22" borderId="1" xfId="1" applyNumberFormat="1" applyFont="1" applyFill="1" applyBorder="1" applyAlignment="1">
      <alignment horizontal="center"/>
    </xf>
    <xf numFmtId="165" fontId="14" fillId="0" borderId="1" xfId="1" applyNumberFormat="1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165" fontId="16" fillId="0" borderId="1" xfId="1" applyNumberFormat="1" applyFont="1" applyFill="1" applyBorder="1" applyAlignment="1">
      <alignment horizontal="center"/>
    </xf>
  </cellXfs>
  <cellStyles count="29">
    <cellStyle name="Normal" xfId="0" builtinId="0"/>
    <cellStyle name="Normal 2" xfId="2"/>
    <cellStyle name="Normal 2 2" xfId="15"/>
    <cellStyle name="Normal 2 3" xfId="16"/>
    <cellStyle name="Normal 2_N.C.Adult. Sit. Rua" xfId="14"/>
    <cellStyle name="Normal 3" xfId="5"/>
    <cellStyle name="Normal 3 2" xfId="11"/>
    <cellStyle name="Normal 3 2 2" xfId="7"/>
    <cellStyle name="Normal 3 2 2 2" xfId="28"/>
    <cellStyle name="Normal 3 3" xfId="17"/>
    <cellStyle name="Normal 4" xfId="8"/>
    <cellStyle name="Normal 4 2" xfId="26"/>
    <cellStyle name="Normal 5" xfId="18"/>
    <cellStyle name="Normal 6" xfId="19"/>
    <cellStyle name="Normal 7" xfId="9"/>
    <cellStyle name="Normal 7 2" xfId="10"/>
    <cellStyle name="Normal 8" xfId="6"/>
    <cellStyle name="Normal 8 2" xfId="24"/>
    <cellStyle name="Normal 8 2 2" xfId="12"/>
    <cellStyle name="Normal 9" xfId="20"/>
    <cellStyle name="Normal_INSTRUMENTAIS DE OUTUBRO PREENCHIDOS" xfId="4"/>
    <cellStyle name="Normal_RelatórioMensal_AgenteJovem" xfId="3"/>
    <cellStyle name="Normal_RelatórioMensal_Defesa da Mulher" xfId="27"/>
    <cellStyle name="Porcentagem" xfId="1" builtinId="5"/>
    <cellStyle name="Porcentagem 2" xfId="13"/>
    <cellStyle name="Porcentagem 3" xfId="25"/>
    <cellStyle name="Separador de milhares 2" xfId="21"/>
    <cellStyle name="Separador de milhares 3" xfId="23"/>
    <cellStyle name="Título 1 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2978</xdr:rowOff>
    </xdr:from>
    <xdr:to>
      <xdr:col>0</xdr:col>
      <xdr:colOff>606028</xdr:colOff>
      <xdr:row>114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125</xdr:row>
      <xdr:rowOff>9525</xdr:rowOff>
    </xdr:from>
    <xdr:to>
      <xdr:col>0</xdr:col>
      <xdr:colOff>765908</xdr:colOff>
      <xdr:row>126</xdr:row>
      <xdr:rowOff>0</xdr:rowOff>
    </xdr:to>
    <xdr:pic>
      <xdr:nvPicPr>
        <xdr:cNvPr id="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125</xdr:row>
      <xdr:rowOff>57150</xdr:rowOff>
    </xdr:from>
    <xdr:to>
      <xdr:col>1</xdr:col>
      <xdr:colOff>352425</xdr:colOff>
      <xdr:row>125</xdr:row>
      <xdr:rowOff>180975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5"/>
  <sheetViews>
    <sheetView zoomScale="75" zoomScaleNormal="75" zoomScaleSheetLayoutView="73" workbookViewId="0">
      <selection activeCell="O105" sqref="O105"/>
    </sheetView>
  </sheetViews>
  <sheetFormatPr defaultRowHeight="15"/>
  <cols>
    <col min="1" max="1" width="16.28515625" customWidth="1"/>
    <col min="2" max="2" width="24.7109375" customWidth="1"/>
    <col min="3" max="3" width="19.7109375" customWidth="1"/>
    <col min="4" max="4" width="11.42578125" style="11" customWidth="1"/>
    <col min="5" max="5" width="12.7109375" style="11" customWidth="1"/>
    <col min="6" max="6" width="17.5703125" style="11" customWidth="1"/>
    <col min="7" max="7" width="19.5703125" style="3" customWidth="1"/>
    <col min="8" max="8" width="18" style="3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>
      <c r="A1" s="825" t="s">
        <v>374</v>
      </c>
      <c r="B1" s="825"/>
      <c r="C1" s="825"/>
      <c r="D1" s="825"/>
      <c r="E1" s="825"/>
      <c r="F1" s="825"/>
      <c r="G1" s="825"/>
      <c r="H1" s="825"/>
      <c r="I1" s="825"/>
      <c r="J1" s="826"/>
    </row>
    <row r="2" spans="1:110" s="3" customFormat="1" ht="27.75" customHeight="1">
      <c r="A2" s="827" t="s">
        <v>0</v>
      </c>
      <c r="B2" s="827"/>
      <c r="C2" s="827"/>
      <c r="D2" s="827"/>
      <c r="E2" s="827"/>
      <c r="F2" s="827"/>
      <c r="G2" s="827"/>
      <c r="H2" s="827"/>
      <c r="I2" s="827"/>
      <c r="J2" s="828"/>
      <c r="K2" s="1"/>
      <c r="L2" s="1"/>
      <c r="M2" s="2"/>
      <c r="N2" s="2"/>
      <c r="O2" s="2"/>
    </row>
    <row r="3" spans="1:110" ht="30" customHeight="1">
      <c r="A3" s="831" t="s">
        <v>141</v>
      </c>
      <c r="B3" s="836" t="s">
        <v>1</v>
      </c>
      <c r="C3" s="837" t="s">
        <v>2</v>
      </c>
      <c r="D3" s="835" t="s">
        <v>132</v>
      </c>
      <c r="E3" s="835" t="s">
        <v>133</v>
      </c>
      <c r="F3" s="838" t="s">
        <v>3</v>
      </c>
      <c r="G3" s="838" t="s">
        <v>134</v>
      </c>
      <c r="H3" s="838" t="s">
        <v>135</v>
      </c>
      <c r="I3" s="838" t="s">
        <v>136</v>
      </c>
      <c r="J3" s="838" t="s">
        <v>137</v>
      </c>
      <c r="K3" s="4"/>
      <c r="L3" s="4"/>
    </row>
    <row r="4" spans="1:110" ht="51" customHeight="1">
      <c r="A4" s="831"/>
      <c r="B4" s="836"/>
      <c r="C4" s="837"/>
      <c r="D4" s="835"/>
      <c r="E4" s="835"/>
      <c r="F4" s="838"/>
      <c r="G4" s="838"/>
      <c r="H4" s="838"/>
      <c r="I4" s="838"/>
      <c r="J4" s="838"/>
    </row>
    <row r="5" spans="1:110" ht="53.25" customHeight="1">
      <c r="A5" s="831"/>
      <c r="B5" s="836"/>
      <c r="C5" s="837"/>
      <c r="D5" s="835"/>
      <c r="E5" s="835"/>
      <c r="F5" s="838"/>
      <c r="G5" s="838"/>
      <c r="H5" s="838"/>
      <c r="I5" s="838"/>
      <c r="J5" s="838"/>
    </row>
    <row r="6" spans="1:110" ht="15.95" customHeight="1">
      <c r="A6" s="830" t="s">
        <v>143</v>
      </c>
      <c r="B6" s="832" t="s">
        <v>4</v>
      </c>
      <c r="C6" s="586" t="s">
        <v>5</v>
      </c>
      <c r="D6" s="19">
        <v>7</v>
      </c>
      <c r="E6" s="19">
        <v>840</v>
      </c>
      <c r="F6" s="20">
        <v>58.438117182356812</v>
      </c>
      <c r="G6" s="17">
        <v>6.2568605927552132E-2</v>
      </c>
      <c r="H6" s="17">
        <v>3.2110091743119268E-2</v>
      </c>
      <c r="I6" s="17">
        <v>2.0371569925179071E-2</v>
      </c>
      <c r="J6" s="18">
        <v>0.56023738872403572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830"/>
      <c r="B7" s="832"/>
      <c r="C7" s="586" t="s">
        <v>6</v>
      </c>
      <c r="D7" s="19">
        <v>6</v>
      </c>
      <c r="E7" s="19">
        <v>750</v>
      </c>
      <c r="F7" s="20">
        <v>61.493906810035853</v>
      </c>
      <c r="G7" s="17">
        <v>4.6526054590570715E-2</v>
      </c>
      <c r="H7" s="17">
        <v>1.6483516483516484E-2</v>
      </c>
      <c r="I7" s="17">
        <v>1.300941900587522E-2</v>
      </c>
      <c r="J7" s="18">
        <v>0.53271569195136081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830"/>
      <c r="B8" s="832" t="s">
        <v>7</v>
      </c>
      <c r="C8" s="586" t="s">
        <v>8</v>
      </c>
      <c r="D8" s="19">
        <v>3</v>
      </c>
      <c r="E8" s="19">
        <v>420</v>
      </c>
      <c r="F8" s="20">
        <v>71.115903937332504</v>
      </c>
      <c r="G8" s="17">
        <v>2.9801324503311258E-2</v>
      </c>
      <c r="H8" s="17">
        <v>0.12903225806451613</v>
      </c>
      <c r="I8" s="17">
        <v>3.3479886342307925E-3</v>
      </c>
      <c r="J8" s="18">
        <v>0.72418879056047192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830"/>
      <c r="B9" s="832"/>
      <c r="C9" s="586" t="s">
        <v>9</v>
      </c>
      <c r="D9" s="19">
        <v>1</v>
      </c>
      <c r="E9" s="19">
        <v>60</v>
      </c>
      <c r="F9" s="20">
        <v>63.793859649122808</v>
      </c>
      <c r="G9" s="17">
        <v>0.1</v>
      </c>
      <c r="H9" s="17">
        <v>4.0540540540540536E-2</v>
      </c>
      <c r="I9" s="17">
        <v>8.7086054772544975E-3</v>
      </c>
      <c r="J9" s="18">
        <v>0.15306122448979592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830"/>
      <c r="B10" s="832"/>
      <c r="C10" s="123" t="s">
        <v>10</v>
      </c>
      <c r="D10" s="19"/>
      <c r="E10" s="19"/>
      <c r="F10" s="19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830"/>
      <c r="B11" s="832" t="s">
        <v>11</v>
      </c>
      <c r="C11" s="586" t="s">
        <v>12</v>
      </c>
      <c r="D11" s="19">
        <v>2</v>
      </c>
      <c r="E11" s="19">
        <v>330</v>
      </c>
      <c r="F11" s="20">
        <v>89.89514189514189</v>
      </c>
      <c r="G11" s="17">
        <v>3.3169533169533173E-2</v>
      </c>
      <c r="H11" s="17">
        <v>6.0728744939271259E-2</v>
      </c>
      <c r="I11" s="17">
        <v>3.0338377244611865E-2</v>
      </c>
      <c r="J11" s="18">
        <v>0.73664596273291927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830"/>
      <c r="B12" s="832"/>
      <c r="C12" s="586" t="s">
        <v>13</v>
      </c>
      <c r="D12" s="19">
        <v>9</v>
      </c>
      <c r="E12" s="19">
        <v>1780</v>
      </c>
      <c r="F12" s="20">
        <v>92.112342638204709</v>
      </c>
      <c r="G12" s="17">
        <v>1.932367149758454E-2</v>
      </c>
      <c r="H12" s="17">
        <v>4.1308089500860588E-2</v>
      </c>
      <c r="I12" s="17">
        <v>3.2028189560533431E-2</v>
      </c>
      <c r="J12" s="18">
        <v>0.51802339460491764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830"/>
      <c r="B13" s="832"/>
      <c r="C13" s="586" t="s">
        <v>14</v>
      </c>
      <c r="D13" s="19">
        <v>7</v>
      </c>
      <c r="E13" s="19">
        <v>1040</v>
      </c>
      <c r="F13" s="20">
        <v>87.60844017094017</v>
      </c>
      <c r="G13" s="17">
        <v>4.2998897464167588E-2</v>
      </c>
      <c r="H13" s="17">
        <v>4.6052631578947366E-2</v>
      </c>
      <c r="I13" s="17">
        <v>8.7803271891367853E-3</v>
      </c>
      <c r="J13" s="18">
        <v>0.49015748031496065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821" t="s">
        <v>147</v>
      </c>
      <c r="B14" s="822"/>
      <c r="C14" s="822"/>
      <c r="D14" s="590">
        <f>SUM(D6:D13)</f>
        <v>35</v>
      </c>
      <c r="E14" s="590">
        <f>SUM(E6:E13)</f>
        <v>5220</v>
      </c>
      <c r="F14" s="591">
        <v>79.142550302506649</v>
      </c>
      <c r="G14" s="592">
        <v>3.662597114317425E-2</v>
      </c>
      <c r="H14" s="592">
        <v>3.8664323374340948E-2</v>
      </c>
      <c r="I14" s="592">
        <v>2.089642862752521E-2</v>
      </c>
      <c r="J14" s="593">
        <v>0.54410510151851221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830" t="s">
        <v>148</v>
      </c>
      <c r="B15" s="832" t="s">
        <v>15</v>
      </c>
      <c r="C15" s="586" t="s">
        <v>16</v>
      </c>
      <c r="D15" s="19">
        <v>8</v>
      </c>
      <c r="E15" s="19">
        <v>1140</v>
      </c>
      <c r="F15" s="20">
        <v>63.154745838956373</v>
      </c>
      <c r="G15" s="17">
        <v>1.8221258134490239E-2</v>
      </c>
      <c r="H15" s="17">
        <v>7.5693860386879738E-3</v>
      </c>
      <c r="I15" s="17">
        <v>4.1668744168156524E-3</v>
      </c>
      <c r="J15" s="18">
        <v>0.64252767527675281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830"/>
      <c r="B16" s="832"/>
      <c r="C16" s="586" t="s">
        <v>17</v>
      </c>
      <c r="D16" s="19">
        <v>2</v>
      </c>
      <c r="E16" s="19">
        <v>180</v>
      </c>
      <c r="F16" s="20">
        <v>67.193205345379255</v>
      </c>
      <c r="G16" s="17">
        <v>0</v>
      </c>
      <c r="H16" s="17">
        <v>0</v>
      </c>
      <c r="I16" s="17">
        <v>1.6536063511182385E-2</v>
      </c>
      <c r="J16" s="18">
        <v>0.61904761904761907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830"/>
      <c r="B17" s="832"/>
      <c r="C17" s="586" t="s">
        <v>18</v>
      </c>
      <c r="D17" s="19">
        <v>6</v>
      </c>
      <c r="E17" s="19">
        <v>840</v>
      </c>
      <c r="F17" s="20">
        <v>83.207970715734689</v>
      </c>
      <c r="G17" s="17">
        <v>3.3707865168539325E-2</v>
      </c>
      <c r="H17" s="17">
        <v>2.7675276752767528E-2</v>
      </c>
      <c r="I17" s="17">
        <v>1.144578991878787E-2</v>
      </c>
      <c r="J17" s="18">
        <v>0.24025974025974026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830"/>
      <c r="B18" s="832" t="s">
        <v>19</v>
      </c>
      <c r="C18" s="586" t="s">
        <v>20</v>
      </c>
      <c r="D18" s="19">
        <v>12</v>
      </c>
      <c r="E18" s="19">
        <v>2310</v>
      </c>
      <c r="F18" s="20">
        <v>82.530458089668628</v>
      </c>
      <c r="G18" s="17">
        <v>4.7193243914555393E-2</v>
      </c>
      <c r="H18" s="17">
        <v>8.9693154996066088E-2</v>
      </c>
      <c r="I18" s="17">
        <v>1.6297367916033124E-2</v>
      </c>
      <c r="J18" s="18">
        <v>0.27885939036381513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830"/>
      <c r="B19" s="832"/>
      <c r="C19" s="586" t="s">
        <v>21</v>
      </c>
      <c r="D19" s="19">
        <v>4</v>
      </c>
      <c r="E19" s="19">
        <v>660</v>
      </c>
      <c r="F19" s="20">
        <v>74.440374440374441</v>
      </c>
      <c r="G19" s="17">
        <v>3.6931818181818184E-2</v>
      </c>
      <c r="H19" s="17">
        <v>0.10455764075067024</v>
      </c>
      <c r="I19" s="17">
        <v>1.4352104975396393E-2</v>
      </c>
      <c r="J19" s="18">
        <v>0.37720706260032105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830"/>
      <c r="B20" s="832" t="s">
        <v>22</v>
      </c>
      <c r="C20" s="586" t="s">
        <v>23</v>
      </c>
      <c r="D20" s="19">
        <v>7</v>
      </c>
      <c r="E20" s="19">
        <v>840</v>
      </c>
      <c r="F20" s="20">
        <v>72.561207311207298</v>
      </c>
      <c r="G20" s="17">
        <v>3.8164470695138578E-2</v>
      </c>
      <c r="H20" s="17">
        <v>0.10632911392405064</v>
      </c>
      <c r="I20" s="17">
        <v>3.2813020471678888E-3</v>
      </c>
      <c r="J20" s="18">
        <v>0.64785085447954427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830"/>
      <c r="B21" s="832"/>
      <c r="C21" s="586" t="s">
        <v>24</v>
      </c>
      <c r="D21" s="19">
        <v>7</v>
      </c>
      <c r="E21" s="19">
        <v>780</v>
      </c>
      <c r="F21" s="20">
        <v>65.0354717746022</v>
      </c>
      <c r="G21" s="17">
        <v>2.0122973728339853E-2</v>
      </c>
      <c r="H21" s="17">
        <v>1.2968299711815562E-2</v>
      </c>
      <c r="I21" s="17">
        <v>1.9056004446487612E-2</v>
      </c>
      <c r="J21" s="18">
        <v>0.61500547645125958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830"/>
      <c r="B22" s="832" t="s">
        <v>25</v>
      </c>
      <c r="C22" s="586" t="s">
        <v>26</v>
      </c>
      <c r="D22" s="19">
        <v>9</v>
      </c>
      <c r="E22" s="19">
        <v>1200</v>
      </c>
      <c r="F22" s="20">
        <v>71.200501253132842</v>
      </c>
      <c r="G22" s="17">
        <v>5.4748225751943221E-2</v>
      </c>
      <c r="H22" s="17">
        <v>0.11056511056511058</v>
      </c>
      <c r="I22" s="17">
        <v>1.2484306616447838E-2</v>
      </c>
      <c r="J22" s="18">
        <v>0.22404753582663403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830"/>
      <c r="B23" s="832"/>
      <c r="C23" s="586" t="s">
        <v>27</v>
      </c>
      <c r="D23" s="19">
        <v>3</v>
      </c>
      <c r="E23" s="19">
        <v>480</v>
      </c>
      <c r="F23" s="20">
        <v>83.010752688172047</v>
      </c>
      <c r="G23" s="17">
        <v>1.9867549668874173E-2</v>
      </c>
      <c r="H23" s="17">
        <v>8.2417582417582416E-2</v>
      </c>
      <c r="I23" s="17">
        <v>7.5291450777202062E-3</v>
      </c>
      <c r="J23" s="18">
        <v>0.69767441860465118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830"/>
      <c r="B24" s="832"/>
      <c r="C24" s="586" t="s">
        <v>28</v>
      </c>
      <c r="D24" s="19">
        <v>2</v>
      </c>
      <c r="E24" s="19">
        <v>240</v>
      </c>
      <c r="F24" s="20">
        <v>78.460648148148138</v>
      </c>
      <c r="G24" s="17">
        <v>0</v>
      </c>
      <c r="H24" s="17">
        <v>0</v>
      </c>
      <c r="I24" s="17">
        <v>0</v>
      </c>
      <c r="J24" s="18">
        <v>0.73306772908366535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821" t="s">
        <v>147</v>
      </c>
      <c r="B25" s="822"/>
      <c r="C25" s="822"/>
      <c r="D25" s="590">
        <f>SUM(D15:D24)</f>
        <v>60</v>
      </c>
      <c r="E25" s="590">
        <f>SUM(E15:E24)</f>
        <v>8670</v>
      </c>
      <c r="F25" s="591">
        <v>74.887467991207046</v>
      </c>
      <c r="G25" s="594">
        <v>3.6097920796643777E-2</v>
      </c>
      <c r="H25" s="594">
        <v>5.8064516129032261E-2</v>
      </c>
      <c r="I25" s="594">
        <v>1.1788362358995247E-2</v>
      </c>
      <c r="J25" s="595">
        <v>0.42358979519951695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30" t="s">
        <v>150</v>
      </c>
      <c r="B26" s="829" t="s">
        <v>29</v>
      </c>
      <c r="C26" s="586" t="s">
        <v>30</v>
      </c>
      <c r="D26" s="19">
        <v>1</v>
      </c>
      <c r="E26" s="19">
        <v>100</v>
      </c>
      <c r="F26" s="20">
        <v>85.2</v>
      </c>
      <c r="G26" s="17">
        <v>0</v>
      </c>
      <c r="H26" s="17">
        <v>0</v>
      </c>
      <c r="I26" s="17">
        <v>0</v>
      </c>
      <c r="J26" s="18">
        <v>0.25099601593625498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30"/>
      <c r="B27" s="829"/>
      <c r="C27" s="586" t="s">
        <v>31</v>
      </c>
      <c r="D27" s="19">
        <v>6</v>
      </c>
      <c r="E27" s="19">
        <v>840</v>
      </c>
      <c r="F27" s="20">
        <v>67.238096889126652</v>
      </c>
      <c r="G27" s="17">
        <v>3.6007580543272272E-2</v>
      </c>
      <c r="H27" s="17">
        <v>5.2554744525547446E-2</v>
      </c>
      <c r="I27" s="17">
        <v>7.1753390216625417E-3</v>
      </c>
      <c r="J27" s="18">
        <v>0.44009489916963229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30"/>
      <c r="B28" s="829"/>
      <c r="C28" s="586" t="s">
        <v>32</v>
      </c>
      <c r="D28" s="19">
        <v>4</v>
      </c>
      <c r="E28" s="19">
        <v>990</v>
      </c>
      <c r="F28" s="20">
        <v>68.800909235691847</v>
      </c>
      <c r="G28" s="17">
        <v>5.3156146179401995E-2</v>
      </c>
      <c r="H28" s="17">
        <v>7.3982737361282372E-2</v>
      </c>
      <c r="I28" s="17">
        <v>7.4536880183332941E-3</v>
      </c>
      <c r="J28" s="18">
        <v>0.5536504424778762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30"/>
      <c r="B29" s="829"/>
      <c r="C29" s="586" t="s">
        <v>33</v>
      </c>
      <c r="D29" s="19">
        <v>4</v>
      </c>
      <c r="E29" s="19">
        <v>540</v>
      </c>
      <c r="F29" s="20">
        <v>68.901857282502434</v>
      </c>
      <c r="G29" s="17">
        <v>3.8571428571428569E-2</v>
      </c>
      <c r="H29" s="17">
        <v>6.1728395061728392E-2</v>
      </c>
      <c r="I29" s="17">
        <v>7.8029015444070222E-3</v>
      </c>
      <c r="J29" s="18">
        <v>0.34948805460750854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30"/>
      <c r="B30" s="829"/>
      <c r="C30" s="586" t="s">
        <v>34</v>
      </c>
      <c r="D30" s="19">
        <v>6</v>
      </c>
      <c r="E30" s="19">
        <v>910</v>
      </c>
      <c r="F30" s="20">
        <v>73.671111497198453</v>
      </c>
      <c r="G30" s="17">
        <v>1.6528925619834711E-2</v>
      </c>
      <c r="H30" s="17">
        <v>8.4677419354838704E-2</v>
      </c>
      <c r="I30" s="17">
        <v>1.2927468216862309E-2</v>
      </c>
      <c r="J30" s="18">
        <v>0.63792381749686056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30"/>
      <c r="B31" s="829" t="s">
        <v>35</v>
      </c>
      <c r="C31" s="586" t="s">
        <v>36</v>
      </c>
      <c r="D31" s="19">
        <v>2</v>
      </c>
      <c r="E31" s="19">
        <v>330</v>
      </c>
      <c r="F31" s="20">
        <v>69.758125472411166</v>
      </c>
      <c r="G31" s="17">
        <v>5.2785923753665691E-2</v>
      </c>
      <c r="H31" s="17">
        <v>7.1428571428571425E-2</v>
      </c>
      <c r="I31" s="17">
        <v>1.0239462563658036E-2</v>
      </c>
      <c r="J31" s="18">
        <v>0.40196078431372545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30"/>
      <c r="B32" s="829"/>
      <c r="C32" s="586" t="s">
        <v>37</v>
      </c>
      <c r="D32" s="19">
        <v>4</v>
      </c>
      <c r="E32" s="19">
        <v>570</v>
      </c>
      <c r="F32" s="20">
        <v>73.245699782202323</v>
      </c>
      <c r="G32" s="17">
        <v>1.4860681114551083E-2</v>
      </c>
      <c r="H32" s="17">
        <v>9.9337748344370855E-2</v>
      </c>
      <c r="I32" s="17">
        <v>1.8363251955617263E-2</v>
      </c>
      <c r="J32" s="18">
        <v>0.87679516250944822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30"/>
      <c r="B33" s="829"/>
      <c r="C33" s="586" t="s">
        <v>38</v>
      </c>
      <c r="D33" s="19">
        <v>4</v>
      </c>
      <c r="E33" s="19">
        <v>780</v>
      </c>
      <c r="F33" s="20">
        <v>90.836829836829821</v>
      </c>
      <c r="G33" s="17">
        <v>6.8454078722190526E-3</v>
      </c>
      <c r="H33" s="17">
        <v>2.2865853658536585E-2</v>
      </c>
      <c r="I33" s="17">
        <v>1.740699872548265E-2</v>
      </c>
      <c r="J33" s="18">
        <v>0.68796992481203001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30"/>
      <c r="B34" s="829"/>
      <c r="C34" s="586" t="s">
        <v>39</v>
      </c>
      <c r="D34" s="19">
        <v>3</v>
      </c>
      <c r="E34" s="19">
        <v>300</v>
      </c>
      <c r="F34" s="20">
        <v>73.674261819423108</v>
      </c>
      <c r="G34" s="17">
        <v>1.7045454545454544E-2</v>
      </c>
      <c r="H34" s="17">
        <v>0.14754098360655737</v>
      </c>
      <c r="I34" s="17">
        <v>1.6338184787707846E-2</v>
      </c>
      <c r="J34" s="18">
        <v>0.78768844221105538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30"/>
      <c r="B35" s="829"/>
      <c r="C35" s="586" t="s">
        <v>40</v>
      </c>
      <c r="D35" s="19">
        <v>5</v>
      </c>
      <c r="E35" s="19">
        <v>690</v>
      </c>
      <c r="F35" s="20">
        <v>83.785473785473783</v>
      </c>
      <c r="G35" s="17">
        <v>6.3246661981728744E-3</v>
      </c>
      <c r="H35" s="17">
        <v>7.874015748031496E-3</v>
      </c>
      <c r="I35" s="17">
        <v>8.3756092107529299E-3</v>
      </c>
      <c r="J35" s="18">
        <v>0.25987654320987658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30"/>
      <c r="B36" s="829"/>
      <c r="C36" s="586" t="s">
        <v>41</v>
      </c>
      <c r="D36" s="19">
        <v>2</v>
      </c>
      <c r="E36" s="19">
        <v>240</v>
      </c>
      <c r="F36" s="20">
        <v>87.883597883597901</v>
      </c>
      <c r="G36" s="17">
        <v>0</v>
      </c>
      <c r="H36" s="17">
        <v>0</v>
      </c>
      <c r="I36" s="17">
        <v>0</v>
      </c>
      <c r="J36" s="18">
        <v>0.56445993031358888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30"/>
      <c r="B37" s="829" t="s">
        <v>42</v>
      </c>
      <c r="C37" s="586" t="s">
        <v>43</v>
      </c>
      <c r="D37" s="19">
        <v>2</v>
      </c>
      <c r="E37" s="19">
        <v>330</v>
      </c>
      <c r="F37" s="20">
        <v>85.940656565656568</v>
      </c>
      <c r="G37" s="17">
        <v>0</v>
      </c>
      <c r="H37" s="17">
        <v>0</v>
      </c>
      <c r="I37" s="17">
        <v>2.2625431572761333E-2</v>
      </c>
      <c r="J37" s="18">
        <v>0.45876288659793818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30"/>
      <c r="B38" s="829"/>
      <c r="C38" s="586" t="s">
        <v>44</v>
      </c>
      <c r="D38" s="19">
        <v>3</v>
      </c>
      <c r="E38" s="19">
        <v>310</v>
      </c>
      <c r="F38" s="20">
        <v>79.817429881946012</v>
      </c>
      <c r="G38" s="17">
        <v>3.6275695284159609E-3</v>
      </c>
      <c r="H38" s="17">
        <v>0</v>
      </c>
      <c r="I38" s="17">
        <v>4.8497774830144738E-2</v>
      </c>
      <c r="J38" s="18">
        <v>0.44019728729963009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30"/>
      <c r="B39" s="829"/>
      <c r="C39" s="586" t="s">
        <v>45</v>
      </c>
      <c r="D39" s="19">
        <v>1</v>
      </c>
      <c r="E39" s="19">
        <v>100</v>
      </c>
      <c r="F39" s="20">
        <v>89.720634920634936</v>
      </c>
      <c r="G39" s="17">
        <v>0</v>
      </c>
      <c r="H39" s="17">
        <v>3.1914893617021281E-2</v>
      </c>
      <c r="I39" s="17">
        <v>6.6874248106998782E-2</v>
      </c>
      <c r="J39" s="18">
        <v>0.3247863247863248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30"/>
      <c r="B40" s="829"/>
      <c r="C40" s="586" t="s">
        <v>46</v>
      </c>
      <c r="D40" s="19">
        <v>1</v>
      </c>
      <c r="E40" s="19">
        <v>120</v>
      </c>
      <c r="F40" s="20">
        <v>99.662698412698418</v>
      </c>
      <c r="G40" s="17">
        <v>0</v>
      </c>
      <c r="H40" s="17">
        <v>0</v>
      </c>
      <c r="I40" s="17">
        <v>3.3446147720485757E-2</v>
      </c>
      <c r="J40" s="18">
        <v>0.85240963855421681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821" t="s">
        <v>147</v>
      </c>
      <c r="B41" s="822"/>
      <c r="C41" s="822"/>
      <c r="D41" s="590">
        <f>SUM(D26:D40)</f>
        <v>48</v>
      </c>
      <c r="E41" s="590">
        <f>SUM(E26:E40)</f>
        <v>7150</v>
      </c>
      <c r="F41" s="591">
        <v>76.560585918403376</v>
      </c>
      <c r="G41" s="594">
        <v>2.1745641885820403E-2</v>
      </c>
      <c r="H41" s="594">
        <v>4.8642312951748395E-2</v>
      </c>
      <c r="I41" s="594">
        <v>1.47774443651368E-2</v>
      </c>
      <c r="J41" s="595">
        <v>0.54052967197104618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829" t="s">
        <v>154</v>
      </c>
      <c r="B42" s="829" t="s">
        <v>47</v>
      </c>
      <c r="C42" s="586" t="s">
        <v>48</v>
      </c>
      <c r="D42" s="19">
        <v>3</v>
      </c>
      <c r="E42" s="19">
        <v>690</v>
      </c>
      <c r="F42" s="20">
        <v>82.89645941819856</v>
      </c>
      <c r="G42" s="17">
        <v>9.5541401273885346E-3</v>
      </c>
      <c r="H42" s="17">
        <v>5.1107325383304945E-3</v>
      </c>
      <c r="I42" s="17">
        <v>1.3986366824257161E-2</v>
      </c>
      <c r="J42" s="18">
        <v>0.50650960942343459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829"/>
      <c r="B43" s="829"/>
      <c r="C43" s="586" t="s">
        <v>49</v>
      </c>
      <c r="D43" s="19">
        <v>2</v>
      </c>
      <c r="E43" s="19">
        <v>660</v>
      </c>
      <c r="F43" s="20">
        <v>82.388429752066116</v>
      </c>
      <c r="G43" s="17">
        <v>1.226158038147139E-2</v>
      </c>
      <c r="H43" s="17">
        <v>1.5789473684210527E-2</v>
      </c>
      <c r="I43" s="17">
        <v>1.2873240378506704E-2</v>
      </c>
      <c r="J43" s="18">
        <v>0.25623188405797104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829"/>
      <c r="B44" s="829"/>
      <c r="C44" s="586" t="s">
        <v>50</v>
      </c>
      <c r="D44" s="19">
        <v>2</v>
      </c>
      <c r="E44" s="19">
        <v>300</v>
      </c>
      <c r="F44" s="20">
        <v>90.867724867724874</v>
      </c>
      <c r="G44" s="17">
        <v>1.5483870967741937E-2</v>
      </c>
      <c r="H44" s="17">
        <v>0</v>
      </c>
      <c r="I44" s="17">
        <v>2.0787236520321415E-2</v>
      </c>
      <c r="J44" s="18">
        <v>1.2413793103448276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829"/>
      <c r="B45" s="829"/>
      <c r="C45" s="21" t="s">
        <v>51</v>
      </c>
      <c r="D45" s="19"/>
      <c r="E45" s="19"/>
      <c r="F45" s="19"/>
      <c r="G45" s="19"/>
      <c r="H45" s="19"/>
      <c r="I45" s="19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829"/>
      <c r="B46" s="829"/>
      <c r="C46" s="586" t="s">
        <v>52</v>
      </c>
      <c r="D46" s="19">
        <v>5</v>
      </c>
      <c r="E46" s="19">
        <v>760</v>
      </c>
      <c r="F46" s="20">
        <v>65.880032756462967</v>
      </c>
      <c r="G46" s="17">
        <v>1.7497348886532343E-2</v>
      </c>
      <c r="H46" s="17">
        <v>3.4782608695652174E-2</v>
      </c>
      <c r="I46" s="17">
        <v>1.2649254993753498E-2</v>
      </c>
      <c r="J46" s="18">
        <v>0.63193052772211089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829"/>
      <c r="B47" s="829"/>
      <c r="C47" s="21" t="s">
        <v>53</v>
      </c>
      <c r="D47" s="19"/>
      <c r="E47" s="19"/>
      <c r="F47" s="19"/>
      <c r="G47" s="19"/>
      <c r="H47" s="19"/>
      <c r="I47" s="19"/>
      <c r="J47" s="1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829"/>
      <c r="B48" s="829"/>
      <c r="C48" s="21" t="s">
        <v>54</v>
      </c>
      <c r="D48" s="19"/>
      <c r="E48" s="19"/>
      <c r="F48" s="19"/>
      <c r="G48" s="19"/>
      <c r="H48" s="19"/>
      <c r="I48" s="19"/>
      <c r="J48" s="1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29"/>
      <c r="B49" s="829"/>
      <c r="C49" s="586" t="s">
        <v>55</v>
      </c>
      <c r="D49" s="19">
        <v>2</v>
      </c>
      <c r="E49" s="19">
        <v>360</v>
      </c>
      <c r="F49" s="20">
        <v>43.598284431617763</v>
      </c>
      <c r="G49" s="17">
        <v>0</v>
      </c>
      <c r="H49" s="17">
        <v>0</v>
      </c>
      <c r="I49" s="17">
        <v>2.5485202585295443E-2</v>
      </c>
      <c r="J49" s="18">
        <v>0.42886597938144327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821" t="s">
        <v>147</v>
      </c>
      <c r="B50" s="822"/>
      <c r="C50" s="822"/>
      <c r="D50" s="590">
        <f>SUM(D42:D49)</f>
        <v>14</v>
      </c>
      <c r="E50" s="590">
        <f>SUM(E42:E49)</f>
        <v>2770</v>
      </c>
      <c r="F50" s="591">
        <v>73.862615662647059</v>
      </c>
      <c r="G50" s="594">
        <v>1.161751563896336E-2</v>
      </c>
      <c r="H50" s="594">
        <v>1.2506513809275666E-2</v>
      </c>
      <c r="I50" s="594">
        <v>1.5151556223227216E-2</v>
      </c>
      <c r="J50" s="595">
        <v>0.5423082787010215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829" t="s">
        <v>156</v>
      </c>
      <c r="B51" s="832" t="s">
        <v>56</v>
      </c>
      <c r="C51" s="587" t="s">
        <v>57</v>
      </c>
      <c r="D51" s="19">
        <v>3</v>
      </c>
      <c r="E51" s="19">
        <v>360</v>
      </c>
      <c r="F51" s="20">
        <v>70.323129251700678</v>
      </c>
      <c r="G51" s="17">
        <v>5.1020408163265307E-2</v>
      </c>
      <c r="H51" s="17">
        <v>4.2056074766355145E-2</v>
      </c>
      <c r="I51" s="17">
        <v>3.0471584038694075E-2</v>
      </c>
      <c r="J51" s="18">
        <v>0.62606837606837606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829"/>
      <c r="B52" s="832"/>
      <c r="C52" s="587" t="s">
        <v>58</v>
      </c>
      <c r="D52" s="19">
        <v>3</v>
      </c>
      <c r="E52" s="19">
        <v>360</v>
      </c>
      <c r="F52" s="20">
        <v>71.552910052910065</v>
      </c>
      <c r="G52" s="17">
        <v>2.4193548387096777E-2</v>
      </c>
      <c r="H52" s="17">
        <v>2.4590163934426233E-2</v>
      </c>
      <c r="I52" s="17">
        <v>1.0352349613635521E-2</v>
      </c>
      <c r="J52" s="18">
        <v>0.67557715674362095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829"/>
      <c r="B53" s="832"/>
      <c r="C53" s="587" t="s">
        <v>59</v>
      </c>
      <c r="D53" s="19">
        <v>1</v>
      </c>
      <c r="E53" s="19">
        <v>60</v>
      </c>
      <c r="F53" s="20">
        <v>86.3888888888889</v>
      </c>
      <c r="G53" s="17">
        <v>3.7037037037037035E-2</v>
      </c>
      <c r="H53" s="17">
        <v>0</v>
      </c>
      <c r="I53" s="17">
        <v>1.9292604501607715E-2</v>
      </c>
      <c r="J53" s="18">
        <v>0.29927007299270075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829"/>
      <c r="B54" s="832" t="s">
        <v>60</v>
      </c>
      <c r="C54" s="587" t="s">
        <v>61</v>
      </c>
      <c r="D54" s="19">
        <v>3</v>
      </c>
      <c r="E54" s="19">
        <v>480</v>
      </c>
      <c r="F54" s="20">
        <v>71.32275132275133</v>
      </c>
      <c r="G54" s="17">
        <v>4.6118370484242886E-3</v>
      </c>
      <c r="H54" s="17">
        <v>3.7344398340248962E-2</v>
      </c>
      <c r="I54" s="17">
        <v>2.7262611275964396E-2</v>
      </c>
      <c r="J54" s="18">
        <v>0.74540682414698167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829"/>
      <c r="B55" s="832"/>
      <c r="C55" s="587" t="s">
        <v>62</v>
      </c>
      <c r="D55" s="19">
        <v>2</v>
      </c>
      <c r="E55" s="19">
        <v>240</v>
      </c>
      <c r="F55" s="20">
        <v>100.27777777777777</v>
      </c>
      <c r="G55" s="17">
        <v>1.5463917525773196E-2</v>
      </c>
      <c r="H55" s="17">
        <v>0</v>
      </c>
      <c r="I55" s="17">
        <v>2.9085872576177285E-2</v>
      </c>
      <c r="J55" s="18">
        <v>0.84940778341793577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829"/>
      <c r="B56" s="832"/>
      <c r="C56" s="22" t="s">
        <v>63</v>
      </c>
      <c r="D56" s="444"/>
      <c r="E56" s="444"/>
      <c r="F56" s="445"/>
      <c r="G56" s="445"/>
      <c r="H56" s="445"/>
      <c r="I56" s="445"/>
      <c r="J56" s="44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829"/>
      <c r="B57" s="832"/>
      <c r="C57" s="587" t="s">
        <v>64</v>
      </c>
      <c r="D57" s="19">
        <v>2</v>
      </c>
      <c r="E57" s="19">
        <v>210</v>
      </c>
      <c r="F57" s="20">
        <v>86.961451247165542</v>
      </c>
      <c r="G57" s="17">
        <v>9.74025974025974E-3</v>
      </c>
      <c r="H57" s="17">
        <v>0</v>
      </c>
      <c r="I57" s="17">
        <v>0</v>
      </c>
      <c r="J57" s="18">
        <v>0.51005484460694694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829"/>
      <c r="B58" s="832"/>
      <c r="C58" s="587" t="s">
        <v>65</v>
      </c>
      <c r="D58" s="19">
        <v>1</v>
      </c>
      <c r="E58" s="19">
        <v>570</v>
      </c>
      <c r="F58" s="20">
        <v>98.979671400724044</v>
      </c>
      <c r="G58" s="17">
        <v>9.7087378640776691E-3</v>
      </c>
      <c r="H58" s="17">
        <v>4.2553191489361701E-2</v>
      </c>
      <c r="I58" s="17">
        <v>1.0634825960229126E-2</v>
      </c>
      <c r="J58" s="18">
        <v>0.83899371069182394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829"/>
      <c r="B59" s="832"/>
      <c r="C59" s="587" t="s">
        <v>66</v>
      </c>
      <c r="D59" s="19">
        <v>3</v>
      </c>
      <c r="E59" s="19">
        <v>360</v>
      </c>
      <c r="F59" s="20">
        <v>68.849206349206355</v>
      </c>
      <c r="G59" s="17">
        <v>3.20855614973262E-3</v>
      </c>
      <c r="H59" s="17">
        <v>6.8181818181818191E-2</v>
      </c>
      <c r="I59" s="17">
        <v>0</v>
      </c>
      <c r="J59" s="18">
        <v>0.39811542991755006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829"/>
      <c r="B60" s="832" t="s">
        <v>67</v>
      </c>
      <c r="C60" s="587" t="s">
        <v>68</v>
      </c>
      <c r="D60" s="19">
        <v>4</v>
      </c>
      <c r="E60" s="19">
        <v>780</v>
      </c>
      <c r="F60" s="20">
        <v>91.903539294843654</v>
      </c>
      <c r="G60" s="17">
        <v>5.6729699666295881E-2</v>
      </c>
      <c r="H60" s="17">
        <v>5.4929577464788736E-2</v>
      </c>
      <c r="I60" s="17">
        <v>3.2549921519952067E-3</v>
      </c>
      <c r="J60" s="18">
        <v>0.86276715410573679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829"/>
      <c r="B61" s="832"/>
      <c r="C61" s="587" t="s">
        <v>69</v>
      </c>
      <c r="D61" s="19">
        <v>4</v>
      </c>
      <c r="E61" s="19">
        <v>600</v>
      </c>
      <c r="F61" s="20">
        <v>77.224151034151035</v>
      </c>
      <c r="G61" s="17">
        <v>2.8436018957345974E-2</v>
      </c>
      <c r="H61" s="17">
        <v>0.18694362017804156</v>
      </c>
      <c r="I61" s="17">
        <v>1.222991035572253E-2</v>
      </c>
      <c r="J61" s="18">
        <v>0.61397058823529416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829"/>
      <c r="B62" s="832"/>
      <c r="C62" s="587" t="s">
        <v>70</v>
      </c>
      <c r="D62" s="19">
        <v>3</v>
      </c>
      <c r="E62" s="19">
        <v>420</v>
      </c>
      <c r="F62" s="20">
        <v>84.492252456538168</v>
      </c>
      <c r="G62" s="17">
        <v>0</v>
      </c>
      <c r="H62" s="17">
        <v>0</v>
      </c>
      <c r="I62" s="17">
        <v>3.6633395432678871E-2</v>
      </c>
      <c r="J62" s="18">
        <v>0.82829670329670335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829"/>
      <c r="B63" s="832"/>
      <c r="C63" s="587" t="s">
        <v>71</v>
      </c>
      <c r="D63" s="19">
        <v>2</v>
      </c>
      <c r="E63" s="19">
        <v>360</v>
      </c>
      <c r="F63" s="20">
        <v>79.502425044091709</v>
      </c>
      <c r="G63" s="17">
        <v>4.6718576195773076E-2</v>
      </c>
      <c r="H63" s="17">
        <v>0.16</v>
      </c>
      <c r="I63" s="17">
        <v>2.4457674635283942E-2</v>
      </c>
      <c r="J63" s="18">
        <v>0.52277904328018221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829"/>
      <c r="B64" s="832" t="s">
        <v>72</v>
      </c>
      <c r="C64" s="587" t="s">
        <v>73</v>
      </c>
      <c r="D64" s="19">
        <v>5</v>
      </c>
      <c r="E64" s="19">
        <v>540</v>
      </c>
      <c r="F64" s="20">
        <v>79.548475321422174</v>
      </c>
      <c r="G64" s="17">
        <v>1.4141414141414142E-2</v>
      </c>
      <c r="H64" s="17">
        <v>3.7974683544303799E-2</v>
      </c>
      <c r="I64" s="17">
        <v>2.3279539228995799E-3</v>
      </c>
      <c r="J64" s="18">
        <v>0.8745304282494365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829"/>
      <c r="B65" s="832"/>
      <c r="C65" s="587" t="s">
        <v>74</v>
      </c>
      <c r="D65" s="19">
        <v>21</v>
      </c>
      <c r="E65" s="19">
        <v>2510</v>
      </c>
      <c r="F65" s="20">
        <v>81.228141677304251</v>
      </c>
      <c r="G65" s="17">
        <v>4.69046114971573E-2</v>
      </c>
      <c r="H65" s="17">
        <v>5.0023820867079564E-2</v>
      </c>
      <c r="I65" s="17">
        <v>1.5807904330843212E-2</v>
      </c>
      <c r="J65" s="18">
        <v>0.75132184888282449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829"/>
      <c r="B66" s="832"/>
      <c r="C66" s="587" t="s">
        <v>75</v>
      </c>
      <c r="D66" s="19">
        <v>5</v>
      </c>
      <c r="E66" s="19">
        <v>600</v>
      </c>
      <c r="F66" s="20">
        <v>69.50879765395895</v>
      </c>
      <c r="G66" s="17">
        <v>3.7854889589905363E-2</v>
      </c>
      <c r="H66" s="17">
        <v>6.360424028268552E-2</v>
      </c>
      <c r="I66" s="17">
        <v>2.2430826565411521E-2</v>
      </c>
      <c r="J66" s="18">
        <v>0.82650073206442165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821" t="s">
        <v>147</v>
      </c>
      <c r="B67" s="822"/>
      <c r="C67" s="822"/>
      <c r="D67" s="590">
        <f>SUM(D51:D66)</f>
        <v>62</v>
      </c>
      <c r="E67" s="590">
        <f>SUM(E51:E66)</f>
        <v>8450</v>
      </c>
      <c r="F67" s="591">
        <v>81.104769448314585</v>
      </c>
      <c r="G67" s="594">
        <v>3.1515325946179312E-2</v>
      </c>
      <c r="H67" s="594">
        <v>5.3598516770605099E-2</v>
      </c>
      <c r="I67" s="594">
        <v>1.5126415695879676E-2</v>
      </c>
      <c r="J67" s="595">
        <v>0.73637672218794992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829" t="s">
        <v>162</v>
      </c>
      <c r="B68" s="588" t="s">
        <v>76</v>
      </c>
      <c r="C68" s="586" t="s">
        <v>77</v>
      </c>
      <c r="D68" s="19">
        <v>11</v>
      </c>
      <c r="E68" s="19">
        <v>1290</v>
      </c>
      <c r="F68" s="20">
        <v>72.969115294696692</v>
      </c>
      <c r="G68" s="17">
        <v>2.0662512299114463E-2</v>
      </c>
      <c r="H68" s="17">
        <v>4.9315068493150684E-2</v>
      </c>
      <c r="I68" s="17">
        <v>2.3371893022157766E-2</v>
      </c>
      <c r="J68" s="18">
        <v>0.47931160746979123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829"/>
      <c r="B69" s="832" t="s">
        <v>78</v>
      </c>
      <c r="C69" s="586" t="s">
        <v>79</v>
      </c>
      <c r="D69" s="19">
        <v>4</v>
      </c>
      <c r="E69" s="19">
        <v>480</v>
      </c>
      <c r="F69" s="20">
        <v>93.253968253968253</v>
      </c>
      <c r="G69" s="17">
        <v>3.9102099927588709E-2</v>
      </c>
      <c r="H69" s="17">
        <v>6.9767441860465115E-2</v>
      </c>
      <c r="I69" s="17">
        <v>1.4148936170212765E-2</v>
      </c>
      <c r="J69" s="18">
        <v>0.49603174603174605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829"/>
      <c r="B70" s="832"/>
      <c r="C70" s="586" t="s">
        <v>80</v>
      </c>
      <c r="D70" s="19">
        <v>1</v>
      </c>
      <c r="E70" s="19">
        <v>180</v>
      </c>
      <c r="F70" s="20">
        <v>89.138888888888886</v>
      </c>
      <c r="G70" s="17">
        <v>0</v>
      </c>
      <c r="H70" s="17">
        <v>0</v>
      </c>
      <c r="I70" s="17">
        <v>0</v>
      </c>
      <c r="J70" s="18">
        <v>0.26950354609929078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829"/>
      <c r="B71" s="832" t="s">
        <v>81</v>
      </c>
      <c r="C71" s="586" t="s">
        <v>82</v>
      </c>
      <c r="D71" s="19">
        <v>6</v>
      </c>
      <c r="E71" s="19">
        <v>720</v>
      </c>
      <c r="F71" s="20">
        <v>72.13486552028219</v>
      </c>
      <c r="G71" s="17">
        <v>6.9373072970195279E-2</v>
      </c>
      <c r="H71" s="17">
        <v>0.12205567451820129</v>
      </c>
      <c r="I71" s="17">
        <v>1.1552434836092189E-2</v>
      </c>
      <c r="J71" s="18">
        <v>0.28473019517795639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829"/>
      <c r="B72" s="832"/>
      <c r="C72" s="586" t="s">
        <v>83</v>
      </c>
      <c r="D72" s="19">
        <v>4</v>
      </c>
      <c r="E72" s="19">
        <v>750</v>
      </c>
      <c r="F72" s="20">
        <v>97.644973544973553</v>
      </c>
      <c r="G72" s="17">
        <v>3.9551746868820035E-2</v>
      </c>
      <c r="H72" s="17">
        <v>2.8301886792452831E-2</v>
      </c>
      <c r="I72" s="17">
        <v>1.4565237416621059E-2</v>
      </c>
      <c r="J72" s="18">
        <v>0.80778301886792447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829"/>
      <c r="B73" s="832" t="s">
        <v>84</v>
      </c>
      <c r="C73" s="586" t="s">
        <v>85</v>
      </c>
      <c r="D73" s="19">
        <v>3</v>
      </c>
      <c r="E73" s="19">
        <v>600</v>
      </c>
      <c r="F73" s="20">
        <v>82.112225654425146</v>
      </c>
      <c r="G73" s="17">
        <v>7.5424261470773092E-3</v>
      </c>
      <c r="H73" s="17">
        <v>0</v>
      </c>
      <c r="I73" s="17">
        <v>1.8506474900980365E-2</v>
      </c>
      <c r="J73" s="18">
        <v>0.477859778597786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829"/>
      <c r="B74" s="832"/>
      <c r="C74" s="586" t="s">
        <v>86</v>
      </c>
      <c r="D74" s="19">
        <v>6</v>
      </c>
      <c r="E74" s="19">
        <v>660</v>
      </c>
      <c r="F74" s="20">
        <v>82.712378988371427</v>
      </c>
      <c r="G74" s="17">
        <v>1.6867469879518072E-2</v>
      </c>
      <c r="H74" s="17">
        <v>3.8095238095238099E-2</v>
      </c>
      <c r="I74" s="17">
        <v>2.8034988330297592E-2</v>
      </c>
      <c r="J74" s="18">
        <v>0.39898562975486057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829"/>
      <c r="B75" s="832" t="s">
        <v>87</v>
      </c>
      <c r="C75" s="586" t="s">
        <v>88</v>
      </c>
      <c r="D75" s="19">
        <v>8</v>
      </c>
      <c r="E75" s="19">
        <v>870</v>
      </c>
      <c r="F75" s="20">
        <v>83.807118807118798</v>
      </c>
      <c r="G75" s="17">
        <v>2.5757575757575757E-2</v>
      </c>
      <c r="H75" s="17">
        <v>7.5812274368231042E-2</v>
      </c>
      <c r="I75" s="17">
        <v>1.1886443497337622E-2</v>
      </c>
      <c r="J75" s="18">
        <v>0.31070640176600439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829"/>
      <c r="B76" s="832"/>
      <c r="C76" s="586" t="s">
        <v>89</v>
      </c>
      <c r="D76" s="19">
        <v>7</v>
      </c>
      <c r="E76" s="19">
        <v>810</v>
      </c>
      <c r="F76" s="20">
        <v>68.49142448176265</v>
      </c>
      <c r="G76" s="17">
        <v>7.5774971297359356E-2</v>
      </c>
      <c r="H76" s="17">
        <v>6.1643835616438353E-2</v>
      </c>
      <c r="I76" s="17">
        <v>4.0856996779358036E-2</v>
      </c>
      <c r="J76" s="18">
        <v>0.48470710212545365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829"/>
      <c r="B77" s="832"/>
      <c r="C77" s="586" t="s">
        <v>90</v>
      </c>
      <c r="D77" s="19">
        <v>4</v>
      </c>
      <c r="E77" s="19">
        <v>660</v>
      </c>
      <c r="F77" s="20">
        <v>81.945646945646928</v>
      </c>
      <c r="G77" s="17">
        <v>7.6688983566646385E-2</v>
      </c>
      <c r="H77" s="17">
        <v>4.2424242424242427E-2</v>
      </c>
      <c r="I77" s="17">
        <v>9.2448566313503375E-3</v>
      </c>
      <c r="J77" s="18">
        <v>0.39405204460966542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829"/>
      <c r="B78" s="832"/>
      <c r="C78" s="586" t="s">
        <v>91</v>
      </c>
      <c r="D78" s="19">
        <v>1</v>
      </c>
      <c r="E78" s="19">
        <v>480</v>
      </c>
      <c r="F78" s="20">
        <v>67.528439153439152</v>
      </c>
      <c r="G78" s="17">
        <v>7.2064056939501769E-2</v>
      </c>
      <c r="H78" s="17">
        <v>8.8471849865951746E-2</v>
      </c>
      <c r="I78" s="17">
        <v>3.085119927915928E-3</v>
      </c>
      <c r="J78" s="18">
        <v>4.1816009557945039E-2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829"/>
      <c r="B79" s="832" t="s">
        <v>92</v>
      </c>
      <c r="C79" s="586" t="s">
        <v>93</v>
      </c>
      <c r="D79" s="19">
        <v>8</v>
      </c>
      <c r="E79" s="19">
        <v>1020</v>
      </c>
      <c r="F79" s="20">
        <v>91.084656084656075</v>
      </c>
      <c r="G79" s="17">
        <v>7.7955825032481598E-3</v>
      </c>
      <c r="H79" s="17">
        <v>3.3824804856895055E-2</v>
      </c>
      <c r="I79" s="17">
        <v>1.3633800891835095E-2</v>
      </c>
      <c r="J79" s="18">
        <v>0.31568703775788243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829"/>
      <c r="B80" s="832"/>
      <c r="C80" s="586" t="s">
        <v>94</v>
      </c>
      <c r="D80" s="19">
        <v>12</v>
      </c>
      <c r="E80" s="19">
        <v>1800</v>
      </c>
      <c r="F80" s="20">
        <v>74.280869565217387</v>
      </c>
      <c r="G80" s="17">
        <v>2.667578659370725E-2</v>
      </c>
      <c r="H80" s="17">
        <v>6.6161268090971739E-2</v>
      </c>
      <c r="I80" s="17">
        <v>2.193875272554317E-2</v>
      </c>
      <c r="J80" s="18">
        <v>0.55826885880077359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829"/>
      <c r="B81" s="832"/>
      <c r="C81" s="586" t="s">
        <v>95</v>
      </c>
      <c r="D81" s="19">
        <v>13</v>
      </c>
      <c r="E81" s="19">
        <v>1980</v>
      </c>
      <c r="F81" s="20">
        <v>73.070403280929582</v>
      </c>
      <c r="G81" s="17">
        <v>1.512720605088242E-2</v>
      </c>
      <c r="H81" s="17">
        <v>3.1135531135531136E-2</v>
      </c>
      <c r="I81" s="17">
        <v>3.1932673539004572E-2</v>
      </c>
      <c r="J81" s="18">
        <v>0.70894708128750683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829"/>
      <c r="B82" s="833" t="s">
        <v>96</v>
      </c>
      <c r="C82" s="586" t="s">
        <v>97</v>
      </c>
      <c r="D82" s="19">
        <v>4</v>
      </c>
      <c r="E82" s="19">
        <v>720</v>
      </c>
      <c r="F82" s="20">
        <v>77.615482892162746</v>
      </c>
      <c r="G82" s="17">
        <v>3.819223424570338E-2</v>
      </c>
      <c r="H82" s="17">
        <v>8.4507042253521125E-2</v>
      </c>
      <c r="I82" s="17">
        <v>4.8803133688436674E-2</v>
      </c>
      <c r="J82" s="18">
        <v>0.30166112956810631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829"/>
      <c r="B83" s="834"/>
      <c r="C83" s="586" t="s">
        <v>98</v>
      </c>
      <c r="D83" s="19">
        <v>5</v>
      </c>
      <c r="E83" s="19">
        <v>1080</v>
      </c>
      <c r="F83" s="20">
        <v>72.163358096861941</v>
      </c>
      <c r="G83" s="17">
        <v>6.4997592681752522E-2</v>
      </c>
      <c r="H83" s="17">
        <v>6.6176470588235295E-2</v>
      </c>
      <c r="I83" s="17">
        <v>3.0341471647164716E-2</v>
      </c>
      <c r="J83" s="18">
        <v>0.64676821737340473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829"/>
      <c r="B84" s="834"/>
      <c r="C84" s="586" t="s">
        <v>99</v>
      </c>
      <c r="D84" s="19">
        <v>8</v>
      </c>
      <c r="E84" s="19">
        <v>1320</v>
      </c>
      <c r="F84" s="20">
        <v>77.806376393332897</v>
      </c>
      <c r="G84" s="17">
        <v>3.2548047117172969E-2</v>
      </c>
      <c r="H84" s="17">
        <v>3.71900826446281E-2</v>
      </c>
      <c r="I84" s="17">
        <v>3.6999382470079369E-2</v>
      </c>
      <c r="J84" s="18">
        <v>0.53062583222370174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821" t="s">
        <v>147</v>
      </c>
      <c r="B85" s="822"/>
      <c r="C85" s="822"/>
      <c r="D85" s="590">
        <f>SUM(D68:D84)</f>
        <v>105</v>
      </c>
      <c r="E85" s="590">
        <f>SUM(E68:E84)</f>
        <v>15420</v>
      </c>
      <c r="F85" s="591">
        <v>78.269064307257509</v>
      </c>
      <c r="G85" s="594">
        <v>3.4741546504764312E-2</v>
      </c>
      <c r="H85" s="594">
        <v>5.0926960017869095E-2</v>
      </c>
      <c r="I85" s="594">
        <v>2.3268350900820238E-2</v>
      </c>
      <c r="J85" s="595">
        <v>0.48796908846086295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830" t="s">
        <v>174</v>
      </c>
      <c r="B86" s="829" t="s">
        <v>100</v>
      </c>
      <c r="C86" s="586" t="s">
        <v>101</v>
      </c>
      <c r="D86" s="19">
        <v>2</v>
      </c>
      <c r="E86" s="19">
        <v>300</v>
      </c>
      <c r="F86" s="20">
        <v>88.666666666666671</v>
      </c>
      <c r="G86" s="17">
        <v>9.4637223974763408E-3</v>
      </c>
      <c r="H86" s="17">
        <v>0</v>
      </c>
      <c r="I86" s="17">
        <v>1.1278195488721804E-2</v>
      </c>
      <c r="J86" s="18">
        <v>0.57485029940119758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830"/>
      <c r="B87" s="829"/>
      <c r="C87" s="586" t="s">
        <v>102</v>
      </c>
      <c r="D87" s="19">
        <v>4</v>
      </c>
      <c r="E87" s="19">
        <v>750</v>
      </c>
      <c r="F87" s="20">
        <v>83.904377104377105</v>
      </c>
      <c r="G87" s="17">
        <v>2.0385050962627407E-2</v>
      </c>
      <c r="H87" s="17">
        <v>0.10118043844856661</v>
      </c>
      <c r="I87" s="17">
        <v>1.5891105796240711E-3</v>
      </c>
      <c r="J87" s="18">
        <v>0.61293800539083554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830"/>
      <c r="B88" s="829"/>
      <c r="C88" s="586" t="s">
        <v>103</v>
      </c>
      <c r="D88" s="19">
        <v>15</v>
      </c>
      <c r="E88" s="19">
        <v>1980</v>
      </c>
      <c r="F88" s="20">
        <v>81.220222890586697</v>
      </c>
      <c r="G88" s="17">
        <v>2.7587681779298545E-2</v>
      </c>
      <c r="H88" s="17">
        <v>5.0623624358033754E-2</v>
      </c>
      <c r="I88" s="17">
        <v>1.3191647760828153E-2</v>
      </c>
      <c r="J88" s="18">
        <v>0.62105028927458839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830"/>
      <c r="B89" s="589" t="s">
        <v>104</v>
      </c>
      <c r="C89" s="586" t="s">
        <v>105</v>
      </c>
      <c r="D89" s="19">
        <v>9</v>
      </c>
      <c r="E89" s="19">
        <v>1500</v>
      </c>
      <c r="F89" s="20">
        <v>74.740605468560162</v>
      </c>
      <c r="G89" s="17">
        <v>1.3991163475699559E-2</v>
      </c>
      <c r="H89" s="17">
        <v>9.4382022471910104E-2</v>
      </c>
      <c r="I89" s="17">
        <v>7.5378073024459013E-3</v>
      </c>
      <c r="J89" s="18">
        <v>0.59804928131416835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830"/>
      <c r="B90" s="829" t="s">
        <v>106</v>
      </c>
      <c r="C90" s="123" t="s">
        <v>107</v>
      </c>
      <c r="D90" s="444"/>
      <c r="E90" s="444"/>
      <c r="F90" s="446"/>
      <c r="G90" s="446"/>
      <c r="H90" s="446"/>
      <c r="I90" s="446"/>
      <c r="J90" s="44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830"/>
      <c r="B91" s="829"/>
      <c r="C91" s="586" t="s">
        <v>108</v>
      </c>
      <c r="D91" s="19">
        <v>3</v>
      </c>
      <c r="E91" s="19">
        <v>580</v>
      </c>
      <c r="F91" s="20">
        <v>54.279494451908242</v>
      </c>
      <c r="G91" s="17">
        <v>2.1082220660576249E-2</v>
      </c>
      <c r="H91" s="17">
        <v>5.9113300492610835E-2</v>
      </c>
      <c r="I91" s="17">
        <v>1.7999642482273082E-2</v>
      </c>
      <c r="J91" s="18">
        <v>0.38511560693641617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830"/>
      <c r="B92" s="829"/>
      <c r="C92" s="123" t="s">
        <v>109</v>
      </c>
      <c r="D92" s="446"/>
      <c r="E92" s="446"/>
      <c r="F92" s="446"/>
      <c r="G92" s="446"/>
      <c r="H92" s="446"/>
      <c r="I92" s="446"/>
      <c r="J92" s="44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821" t="s">
        <v>147</v>
      </c>
      <c r="B93" s="822"/>
      <c r="C93" s="822"/>
      <c r="D93" s="590">
        <f>SUM(D86:D92)</f>
        <v>33</v>
      </c>
      <c r="E93" s="590">
        <f>SUM(E86:E92)</f>
        <v>5110</v>
      </c>
      <c r="F93" s="591">
        <v>77.112512223811365</v>
      </c>
      <c r="G93" s="594">
        <v>2.0520162252445719E-2</v>
      </c>
      <c r="H93" s="594">
        <v>6.2600321027287326E-2</v>
      </c>
      <c r="I93" s="594">
        <v>1.000861898501814E-2</v>
      </c>
      <c r="J93" s="595">
        <v>0.58347564446612987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830" t="s">
        <v>177</v>
      </c>
      <c r="B94" s="829" t="s">
        <v>110</v>
      </c>
      <c r="C94" s="586" t="s">
        <v>111</v>
      </c>
      <c r="D94" s="19">
        <v>13</v>
      </c>
      <c r="E94" s="19">
        <v>2100</v>
      </c>
      <c r="F94" s="20">
        <v>65.289298515104974</v>
      </c>
      <c r="G94" s="17">
        <v>2.6713124274099883E-2</v>
      </c>
      <c r="H94" s="17">
        <v>7.9571106094808136E-2</v>
      </c>
      <c r="I94" s="17">
        <v>9.5059211042271205E-2</v>
      </c>
      <c r="J94" s="18">
        <v>0.5450218167393891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830"/>
      <c r="B95" s="829"/>
      <c r="C95" s="586" t="s">
        <v>112</v>
      </c>
      <c r="D95" s="19">
        <v>15</v>
      </c>
      <c r="E95" s="19">
        <v>2430</v>
      </c>
      <c r="F95" s="20">
        <v>72.220084442306671</v>
      </c>
      <c r="G95" s="17">
        <v>3.9792077433231758E-2</v>
      </c>
      <c r="H95" s="17">
        <v>6.2890276538804635E-2</v>
      </c>
      <c r="I95" s="17">
        <v>3.1339959002745485E-2</v>
      </c>
      <c r="J95" s="18">
        <v>0.58701787394167448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830"/>
      <c r="B96" s="829"/>
      <c r="C96" s="586" t="s">
        <v>113</v>
      </c>
      <c r="D96" s="19">
        <v>6</v>
      </c>
      <c r="E96" s="19">
        <v>1170</v>
      </c>
      <c r="F96" s="20">
        <v>73.210902677569337</v>
      </c>
      <c r="G96" s="17">
        <v>3.6609498680738789E-2</v>
      </c>
      <c r="H96" s="17">
        <v>6.2407132243684993E-2</v>
      </c>
      <c r="I96" s="17">
        <v>1.1285352263030683E-2</v>
      </c>
      <c r="J96" s="18">
        <v>0.32852832718739522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830"/>
      <c r="B97" s="829" t="s">
        <v>114</v>
      </c>
      <c r="C97" s="586" t="s">
        <v>115</v>
      </c>
      <c r="D97" s="19">
        <v>4</v>
      </c>
      <c r="E97" s="19">
        <v>900</v>
      </c>
      <c r="F97" s="20">
        <v>71.459919212607389</v>
      </c>
      <c r="G97" s="17">
        <v>1.3888888888888888E-2</v>
      </c>
      <c r="H97" s="17">
        <v>9.4191522762951327E-3</v>
      </c>
      <c r="I97" s="17">
        <v>3.628037396570681E-3</v>
      </c>
      <c r="J97" s="18">
        <v>0.63509615384615381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830"/>
      <c r="B98" s="829"/>
      <c r="C98" s="586" t="s">
        <v>116</v>
      </c>
      <c r="D98" s="19">
        <v>16</v>
      </c>
      <c r="E98" s="19">
        <v>2250</v>
      </c>
      <c r="F98" s="20">
        <v>65.988021682271324</v>
      </c>
      <c r="G98" s="17">
        <v>1.5841971445335421E-2</v>
      </c>
      <c r="H98" s="17">
        <v>3.3628318584070796E-2</v>
      </c>
      <c r="I98" s="17">
        <v>1.8885946486573775E-2</v>
      </c>
      <c r="J98" s="18">
        <v>0.46268371826684485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830"/>
      <c r="B99" s="829"/>
      <c r="C99" s="586" t="s">
        <v>117</v>
      </c>
      <c r="D99" s="19">
        <v>2</v>
      </c>
      <c r="E99" s="19">
        <v>450</v>
      </c>
      <c r="F99" s="20">
        <v>56.326403823178019</v>
      </c>
      <c r="G99" s="17">
        <v>5.1679586563307496E-3</v>
      </c>
      <c r="H99" s="17">
        <v>0</v>
      </c>
      <c r="I99" s="17">
        <v>2.6301723187090096E-2</v>
      </c>
      <c r="J99" s="18">
        <v>0.6697416974169742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830"/>
      <c r="B100" s="829" t="s">
        <v>118</v>
      </c>
      <c r="C100" s="586" t="s">
        <v>119</v>
      </c>
      <c r="D100" s="19">
        <v>11</v>
      </c>
      <c r="E100" s="19">
        <v>1750</v>
      </c>
      <c r="F100" s="20">
        <v>87.720272108843531</v>
      </c>
      <c r="G100" s="17">
        <v>2.5006128953174795E-2</v>
      </c>
      <c r="H100" s="17">
        <v>7.4191502853519345E-2</v>
      </c>
      <c r="I100" s="17">
        <v>5.081086446713734E-2</v>
      </c>
      <c r="J100" s="18">
        <v>0.8616527390900649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830"/>
      <c r="B101" s="829"/>
      <c r="C101" s="586" t="s">
        <v>120</v>
      </c>
      <c r="D101" s="19">
        <v>8</v>
      </c>
      <c r="E101" s="19">
        <v>1100</v>
      </c>
      <c r="F101" s="20">
        <v>80.047857608341488</v>
      </c>
      <c r="G101" s="17">
        <v>2.185792349726776E-2</v>
      </c>
      <c r="H101" s="17">
        <v>4.2402826855123678E-2</v>
      </c>
      <c r="I101" s="17">
        <v>4.5497473854471511E-2</v>
      </c>
      <c r="J101" s="18">
        <v>0.54739602847508428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830"/>
      <c r="B102" s="829" t="s">
        <v>121</v>
      </c>
      <c r="C102" s="586" t="s">
        <v>122</v>
      </c>
      <c r="D102" s="19">
        <v>21</v>
      </c>
      <c r="E102" s="19">
        <v>3000</v>
      </c>
      <c r="F102" s="20">
        <v>79.395471347526154</v>
      </c>
      <c r="G102" s="17">
        <v>4.7050359712230219E-2</v>
      </c>
      <c r="H102" s="17">
        <v>8.1240768094534718E-2</v>
      </c>
      <c r="I102" s="17">
        <v>6.9014667484120331E-3</v>
      </c>
      <c r="J102" s="18">
        <v>0.36359300476947543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830"/>
      <c r="B103" s="829"/>
      <c r="C103" s="586" t="s">
        <v>123</v>
      </c>
      <c r="D103" s="19">
        <v>12</v>
      </c>
      <c r="E103" s="19">
        <v>1830</v>
      </c>
      <c r="F103" s="20">
        <v>81.315220905384834</v>
      </c>
      <c r="G103" s="17">
        <v>3.8044731381139035E-2</v>
      </c>
      <c r="H103" s="17">
        <v>6.1307901907356951E-2</v>
      </c>
      <c r="I103" s="17">
        <v>5.1520924254156329E-3</v>
      </c>
      <c r="J103" s="18">
        <v>0.19830148619957536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830"/>
      <c r="B104" s="829" t="s">
        <v>124</v>
      </c>
      <c r="C104" s="586" t="s">
        <v>125</v>
      </c>
      <c r="D104" s="19">
        <v>3</v>
      </c>
      <c r="E104" s="19">
        <v>490</v>
      </c>
      <c r="F104" s="20">
        <v>77.406107406107395</v>
      </c>
      <c r="G104" s="17">
        <v>2.236024844720497E-2</v>
      </c>
      <c r="H104" s="17">
        <v>0</v>
      </c>
      <c r="I104" s="17">
        <v>1.0474765338049245E-2</v>
      </c>
      <c r="J104" s="18">
        <v>0.5241379310344827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830"/>
      <c r="B105" s="829"/>
      <c r="C105" s="586" t="s">
        <v>126</v>
      </c>
      <c r="D105" s="19">
        <v>13</v>
      </c>
      <c r="E105" s="19">
        <v>1700</v>
      </c>
      <c r="F105" s="20">
        <v>68.357626901930701</v>
      </c>
      <c r="G105" s="17">
        <v>4.3046357615894038E-2</v>
      </c>
      <c r="H105" s="17">
        <v>4.4846577498033044E-2</v>
      </c>
      <c r="I105" s="17">
        <v>1.6357259761515083E-2</v>
      </c>
      <c r="J105" s="18">
        <v>0.3490693282978149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830"/>
      <c r="B106" s="829" t="s">
        <v>127</v>
      </c>
      <c r="C106" s="586" t="s">
        <v>128</v>
      </c>
      <c r="D106" s="19">
        <v>4</v>
      </c>
      <c r="E106" s="19">
        <v>540</v>
      </c>
      <c r="F106" s="20">
        <v>82.341211052322151</v>
      </c>
      <c r="G106" s="17">
        <v>1.9138755980861243E-2</v>
      </c>
      <c r="H106" s="17">
        <v>0</v>
      </c>
      <c r="I106" s="17">
        <v>1.3493985537874549E-2</v>
      </c>
      <c r="J106" s="18">
        <v>0.67280766396462788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830"/>
      <c r="B107" s="829"/>
      <c r="C107" s="586" t="s">
        <v>129</v>
      </c>
      <c r="D107" s="19">
        <v>4</v>
      </c>
      <c r="E107" s="19">
        <v>340</v>
      </c>
      <c r="F107" s="20">
        <v>59.751250646886319</v>
      </c>
      <c r="G107" s="17">
        <v>8.5396039603960402E-2</v>
      </c>
      <c r="H107" s="17">
        <v>0.1111111111111111</v>
      </c>
      <c r="I107" s="17">
        <v>1.4767104146337239E-2</v>
      </c>
      <c r="J107" s="18">
        <v>0.72027027027027024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30"/>
      <c r="B108" s="829"/>
      <c r="C108" s="586" t="s">
        <v>130</v>
      </c>
      <c r="D108" s="19">
        <v>4</v>
      </c>
      <c r="E108" s="19">
        <v>290</v>
      </c>
      <c r="F108" s="20">
        <v>90.34020095131207</v>
      </c>
      <c r="G108" s="17">
        <v>0</v>
      </c>
      <c r="H108" s="17">
        <v>1.4285714285714285E-2</v>
      </c>
      <c r="I108" s="17">
        <v>2.4598375903766991E-2</v>
      </c>
      <c r="J108" s="18">
        <v>0.49006622516556292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821" t="s">
        <v>147</v>
      </c>
      <c r="B109" s="822"/>
      <c r="C109" s="822"/>
      <c r="D109" s="590">
        <f>SUM(D94:D108)</f>
        <v>136</v>
      </c>
      <c r="E109" s="590">
        <f>SUM(E94:E108)</f>
        <v>20340</v>
      </c>
      <c r="F109" s="591">
        <v>74.227265265422361</v>
      </c>
      <c r="G109" s="594">
        <v>3.178648916226065E-2</v>
      </c>
      <c r="H109" s="594">
        <v>5.680863439539844E-2</v>
      </c>
      <c r="I109" s="594">
        <v>2.7574552536889119E-2</v>
      </c>
      <c r="J109" s="595">
        <v>0.49354446317676437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823" t="s">
        <v>131</v>
      </c>
      <c r="B110" s="823"/>
      <c r="C110" s="824"/>
      <c r="D110" s="590">
        <f>D14+D25+D41+D50+D67+D85+D93+D109</f>
        <v>493</v>
      </c>
      <c r="E110" s="590">
        <f>E14+E25+E41+E50+E67+E85+E93+E109</f>
        <v>73130</v>
      </c>
      <c r="F110" s="591">
        <v>66.348838028117143</v>
      </c>
      <c r="G110" s="594">
        <v>3.0692034768230927E-2</v>
      </c>
      <c r="H110" s="594">
        <v>5.1977317645320369E-2</v>
      </c>
      <c r="I110" s="594">
        <v>1.9822915413533832E-2</v>
      </c>
      <c r="J110" s="595">
        <v>0.52906475931349539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5" t="s">
        <v>186</v>
      </c>
      <c r="B111" s="12" t="s">
        <v>375</v>
      </c>
      <c r="C111" s="12"/>
      <c r="D111" s="12"/>
      <c r="E111" s="12"/>
      <c r="F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>
      <c r="A112" s="36" t="s">
        <v>187</v>
      </c>
      <c r="B112" s="13" t="s">
        <v>345</v>
      </c>
      <c r="C112" s="13"/>
      <c r="D112" s="13"/>
      <c r="E112" s="13"/>
      <c r="F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3" customFormat="1">
      <c r="A113"/>
      <c r="D113" s="10"/>
      <c r="E113" s="10"/>
      <c r="F113" s="10"/>
      <c r="G113" s="1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3" customFormat="1">
      <c r="A114"/>
      <c r="D114" s="10"/>
      <c r="E114" s="10"/>
      <c r="F114" s="1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3" customFormat="1">
      <c r="A115"/>
      <c r="D115" s="596"/>
      <c r="E115" s="596"/>
      <c r="F115" s="1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8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73:B74"/>
    <mergeCell ref="B22:B24"/>
    <mergeCell ref="B26:B30"/>
    <mergeCell ref="B64:B66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A109:C109"/>
    <mergeCell ref="A110:C110"/>
    <mergeCell ref="A1:J1"/>
    <mergeCell ref="A2:J2"/>
    <mergeCell ref="A51:A66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111"/>
  <sheetViews>
    <sheetView topLeftCell="B1" zoomScale="75" zoomScaleNormal="75" workbookViewId="0">
      <selection activeCell="H123" sqref="H123"/>
    </sheetView>
  </sheetViews>
  <sheetFormatPr defaultRowHeight="1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8.42578125" customWidth="1"/>
    <col min="8" max="8" width="23.28515625" customWidth="1"/>
    <col min="9" max="9" width="25.5703125" customWidth="1"/>
  </cols>
  <sheetData>
    <row r="1" spans="1:11" ht="24.95" customHeight="1">
      <c r="A1" s="935" t="s">
        <v>374</v>
      </c>
      <c r="B1" s="935"/>
      <c r="C1" s="935"/>
      <c r="D1" s="935"/>
      <c r="E1" s="935"/>
      <c r="F1" s="935"/>
      <c r="G1" s="935"/>
      <c r="H1" s="935"/>
      <c r="I1" s="935"/>
    </row>
    <row r="2" spans="1:11" ht="24.95" customHeight="1">
      <c r="A2" s="935" t="s">
        <v>224</v>
      </c>
      <c r="B2" s="935"/>
      <c r="C2" s="935"/>
      <c r="D2" s="935"/>
      <c r="E2" s="935"/>
      <c r="F2" s="935"/>
      <c r="G2" s="935"/>
      <c r="H2" s="935"/>
      <c r="I2" s="935"/>
    </row>
    <row r="3" spans="1:11" ht="30" customHeight="1">
      <c r="A3" s="864" t="s">
        <v>141</v>
      </c>
      <c r="B3" s="861" t="s">
        <v>1</v>
      </c>
      <c r="C3" s="871" t="s">
        <v>2</v>
      </c>
      <c r="D3" s="933" t="s">
        <v>223</v>
      </c>
      <c r="E3" s="933" t="s">
        <v>133</v>
      </c>
      <c r="F3" s="932" t="s">
        <v>222</v>
      </c>
      <c r="G3" s="861" t="s">
        <v>225</v>
      </c>
      <c r="H3" s="861" t="s">
        <v>226</v>
      </c>
      <c r="I3" s="861" t="s">
        <v>227</v>
      </c>
    </row>
    <row r="4" spans="1:11" ht="24.95" customHeight="1">
      <c r="A4" s="864"/>
      <c r="B4" s="861"/>
      <c r="C4" s="871"/>
      <c r="D4" s="936"/>
      <c r="E4" s="936"/>
      <c r="F4" s="932"/>
      <c r="G4" s="861"/>
      <c r="H4" s="861"/>
      <c r="I4" s="861"/>
    </row>
    <row r="5" spans="1:11" ht="54.95" customHeight="1">
      <c r="A5" s="864"/>
      <c r="B5" s="861"/>
      <c r="C5" s="871"/>
      <c r="D5" s="934"/>
      <c r="E5" s="934"/>
      <c r="F5" s="932"/>
      <c r="G5" s="861"/>
      <c r="H5" s="861"/>
      <c r="I5" s="861"/>
    </row>
    <row r="6" spans="1:11" ht="15.75">
      <c r="A6" s="829" t="s">
        <v>143</v>
      </c>
      <c r="B6" s="832" t="s">
        <v>4</v>
      </c>
      <c r="C6" s="31" t="s">
        <v>5</v>
      </c>
      <c r="D6" s="63"/>
      <c r="E6" s="29"/>
      <c r="F6" s="110"/>
      <c r="G6" s="31"/>
      <c r="H6" s="165"/>
      <c r="I6" s="111"/>
    </row>
    <row r="7" spans="1:11" ht="15.75">
      <c r="A7" s="829"/>
      <c r="B7" s="832"/>
      <c r="C7" s="586" t="s">
        <v>6</v>
      </c>
      <c r="D7" s="113">
        <v>1</v>
      </c>
      <c r="E7" s="15">
        <v>120</v>
      </c>
      <c r="F7" s="20">
        <v>171.11111111111111</v>
      </c>
      <c r="G7" s="111">
        <v>0.91891891891891897</v>
      </c>
      <c r="H7" s="165">
        <v>0</v>
      </c>
      <c r="I7" s="111">
        <v>0.10526315789473684</v>
      </c>
    </row>
    <row r="8" spans="1:11" ht="15.75">
      <c r="A8" s="829"/>
      <c r="B8" s="832" t="s">
        <v>7</v>
      </c>
      <c r="C8" s="586" t="s">
        <v>8</v>
      </c>
      <c r="D8" s="113">
        <v>1</v>
      </c>
      <c r="E8" s="15">
        <v>120</v>
      </c>
      <c r="F8" s="20">
        <v>175</v>
      </c>
      <c r="G8" s="111">
        <v>0.6</v>
      </c>
      <c r="H8" s="165">
        <v>0.875</v>
      </c>
      <c r="I8" s="111">
        <v>0.40909090909090912</v>
      </c>
    </row>
    <row r="9" spans="1:11" ht="15.75">
      <c r="A9" s="829"/>
      <c r="B9" s="832"/>
      <c r="C9" s="586" t="s">
        <v>9</v>
      </c>
      <c r="D9" s="113">
        <v>1</v>
      </c>
      <c r="E9" s="15">
        <v>120</v>
      </c>
      <c r="F9" s="20">
        <v>100</v>
      </c>
      <c r="G9" s="45">
        <v>0.7</v>
      </c>
      <c r="H9" s="183">
        <v>0.7</v>
      </c>
      <c r="I9" s="111">
        <v>0.4</v>
      </c>
    </row>
    <row r="10" spans="1:11" ht="15.75">
      <c r="A10" s="829"/>
      <c r="B10" s="832"/>
      <c r="C10" s="31" t="s">
        <v>10</v>
      </c>
      <c r="D10" s="113"/>
      <c r="E10" s="15"/>
      <c r="F10" s="20"/>
      <c r="G10" s="111"/>
      <c r="H10" s="165"/>
      <c r="I10" s="111"/>
    </row>
    <row r="11" spans="1:11" ht="15.75">
      <c r="A11" s="829"/>
      <c r="B11" s="832" t="s">
        <v>11</v>
      </c>
      <c r="C11" s="586" t="s">
        <v>144</v>
      </c>
      <c r="D11" s="113">
        <v>1</v>
      </c>
      <c r="E11" s="15">
        <v>120</v>
      </c>
      <c r="F11" s="20">
        <v>101</v>
      </c>
      <c r="G11" s="45">
        <v>0.8</v>
      </c>
      <c r="H11" s="183">
        <v>0.3</v>
      </c>
      <c r="I11" s="45">
        <v>0.45</v>
      </c>
    </row>
    <row r="12" spans="1:11" ht="15.75">
      <c r="A12" s="829"/>
      <c r="B12" s="832"/>
      <c r="C12" s="586" t="s">
        <v>145</v>
      </c>
      <c r="D12" s="113">
        <v>1</v>
      </c>
      <c r="E12" s="15">
        <v>120</v>
      </c>
      <c r="F12" s="20">
        <v>110.55555555555554</v>
      </c>
      <c r="G12" s="111">
        <v>0.90697674418604646</v>
      </c>
      <c r="H12" s="165"/>
      <c r="I12" s="111">
        <v>0.5</v>
      </c>
    </row>
    <row r="13" spans="1:11" ht="15.75">
      <c r="A13" s="829"/>
      <c r="B13" s="832"/>
      <c r="C13" s="31" t="s">
        <v>146</v>
      </c>
      <c r="D13" s="113"/>
      <c r="E13" s="15"/>
      <c r="F13" s="20"/>
      <c r="G13" s="111"/>
      <c r="H13" s="165"/>
      <c r="I13" s="111"/>
    </row>
    <row r="14" spans="1:11" ht="15.75" customHeight="1">
      <c r="A14" s="829" t="s">
        <v>148</v>
      </c>
      <c r="B14" s="832" t="s">
        <v>15</v>
      </c>
      <c r="C14" s="31" t="s">
        <v>16</v>
      </c>
      <c r="D14" s="113"/>
      <c r="E14" s="15"/>
      <c r="F14" s="20"/>
      <c r="G14" s="111"/>
      <c r="H14" s="165"/>
      <c r="I14" s="111"/>
    </row>
    <row r="15" spans="1:11" ht="15.75">
      <c r="A15" s="829"/>
      <c r="B15" s="832"/>
      <c r="C15" s="586" t="s">
        <v>17</v>
      </c>
      <c r="D15" s="113">
        <v>1</v>
      </c>
      <c r="E15" s="15">
        <v>120</v>
      </c>
      <c r="F15" s="20">
        <v>265.83333333333331</v>
      </c>
      <c r="G15" s="111">
        <v>0.24390243902439024</v>
      </c>
      <c r="H15" s="165">
        <v>5</v>
      </c>
      <c r="I15" s="111">
        <v>0.88</v>
      </c>
      <c r="K15" s="575"/>
    </row>
    <row r="16" spans="1:11" ht="15.75">
      <c r="A16" s="829"/>
      <c r="B16" s="832"/>
      <c r="C16" s="31" t="s">
        <v>18</v>
      </c>
      <c r="D16" s="113"/>
      <c r="E16" s="15"/>
      <c r="F16" s="20"/>
      <c r="G16" s="111"/>
      <c r="H16" s="165"/>
      <c r="I16" s="111"/>
    </row>
    <row r="17" spans="1:9" ht="15.75" customHeight="1">
      <c r="A17" s="829"/>
      <c r="B17" s="832" t="s">
        <v>19</v>
      </c>
      <c r="C17" s="31" t="s">
        <v>20</v>
      </c>
      <c r="D17" s="113"/>
      <c r="E17" s="15"/>
      <c r="F17" s="20"/>
      <c r="G17" s="111"/>
      <c r="H17" s="165"/>
      <c r="I17" s="111"/>
    </row>
    <row r="18" spans="1:9" ht="15.75">
      <c r="A18" s="829"/>
      <c r="B18" s="832"/>
      <c r="C18" s="586" t="s">
        <v>21</v>
      </c>
      <c r="D18" s="113">
        <v>1</v>
      </c>
      <c r="E18" s="15">
        <v>120</v>
      </c>
      <c r="F18" s="20">
        <v>71.965811965811966</v>
      </c>
      <c r="G18" s="111">
        <v>0.59259259259259256</v>
      </c>
      <c r="H18" s="165"/>
      <c r="I18" s="111">
        <v>0.88851351351351349</v>
      </c>
    </row>
    <row r="19" spans="1:9" ht="15.75">
      <c r="A19" s="829"/>
      <c r="B19" s="829" t="s">
        <v>22</v>
      </c>
      <c r="C19" s="31" t="s">
        <v>23</v>
      </c>
      <c r="D19" s="113"/>
      <c r="E19" s="15"/>
      <c r="F19" s="20"/>
      <c r="G19" s="111"/>
      <c r="H19" s="165"/>
      <c r="I19" s="111"/>
    </row>
    <row r="20" spans="1:9" ht="15.75">
      <c r="A20" s="829"/>
      <c r="B20" s="829"/>
      <c r="C20" s="586" t="s">
        <v>24</v>
      </c>
      <c r="D20" s="113">
        <v>1</v>
      </c>
      <c r="E20" s="15">
        <v>120</v>
      </c>
      <c r="F20" s="20">
        <v>117.77777777777779</v>
      </c>
      <c r="G20" s="111">
        <v>0.79723502304147464</v>
      </c>
      <c r="H20" s="165">
        <v>1</v>
      </c>
      <c r="I20" s="111">
        <v>0.44642857142857145</v>
      </c>
    </row>
    <row r="21" spans="1:9" ht="15.75">
      <c r="A21" s="829"/>
      <c r="B21" s="829" t="s">
        <v>25</v>
      </c>
      <c r="C21" s="31" t="s">
        <v>26</v>
      </c>
      <c r="D21" s="113"/>
      <c r="E21" s="15"/>
      <c r="F21" s="20"/>
      <c r="G21" s="111"/>
      <c r="H21" s="165"/>
      <c r="I21" s="111"/>
    </row>
    <row r="22" spans="1:9" ht="15.75">
      <c r="A22" s="829"/>
      <c r="B22" s="829"/>
      <c r="C22" s="586" t="s">
        <v>27</v>
      </c>
      <c r="D22" s="113">
        <v>1</v>
      </c>
      <c r="E22" s="15">
        <v>120</v>
      </c>
      <c r="F22" s="20">
        <v>153.61111111111111</v>
      </c>
      <c r="G22" s="111">
        <v>0.26424870466321243</v>
      </c>
      <c r="H22" s="165">
        <v>0.5</v>
      </c>
      <c r="I22" s="111">
        <v>0.84536082474226804</v>
      </c>
    </row>
    <row r="23" spans="1:9" ht="15.75">
      <c r="A23" s="829"/>
      <c r="B23" s="829"/>
      <c r="C23" s="31" t="s">
        <v>149</v>
      </c>
      <c r="D23" s="113"/>
      <c r="E23" s="15"/>
      <c r="F23" s="110"/>
      <c r="G23" s="111"/>
      <c r="H23" s="165"/>
      <c r="I23" s="111"/>
    </row>
    <row r="24" spans="1:9" ht="15.75">
      <c r="A24" s="821" t="s">
        <v>147</v>
      </c>
      <c r="B24" s="821"/>
      <c r="C24" s="821"/>
      <c r="D24" s="670">
        <f>SUM(D6:D23)</f>
        <v>9</v>
      </c>
      <c r="E24" s="616">
        <f>SUM(E6:E23)</f>
        <v>1080</v>
      </c>
      <c r="F24" s="613">
        <v>140</v>
      </c>
      <c r="G24" s="671">
        <v>0.64</v>
      </c>
      <c r="H24" s="672">
        <v>1.2</v>
      </c>
      <c r="I24" s="671">
        <v>0.56999999999999995</v>
      </c>
    </row>
    <row r="25" spans="1:9" ht="15.75">
      <c r="A25" s="873" t="s">
        <v>150</v>
      </c>
      <c r="B25" s="873" t="s">
        <v>29</v>
      </c>
      <c r="C25" s="586" t="s">
        <v>30</v>
      </c>
      <c r="D25" s="20">
        <v>1</v>
      </c>
      <c r="E25" s="15">
        <v>120</v>
      </c>
      <c r="F25" s="20">
        <v>89</v>
      </c>
      <c r="G25" s="170">
        <v>0.7</v>
      </c>
      <c r="H25" s="215">
        <v>0.8</v>
      </c>
      <c r="I25" s="170">
        <v>0.1</v>
      </c>
    </row>
    <row r="26" spans="1:9" ht="15.75">
      <c r="A26" s="874"/>
      <c r="B26" s="874"/>
      <c r="C26" s="31" t="s">
        <v>31</v>
      </c>
      <c r="D26" s="20"/>
      <c r="E26" s="15"/>
      <c r="F26" s="20"/>
      <c r="G26" s="164"/>
      <c r="H26" s="20"/>
      <c r="I26" s="164"/>
    </row>
    <row r="27" spans="1:9" ht="15.75">
      <c r="A27" s="874"/>
      <c r="B27" s="874"/>
      <c r="C27" s="31" t="s">
        <v>32</v>
      </c>
      <c r="D27" s="20"/>
      <c r="E27" s="15"/>
      <c r="F27" s="20"/>
      <c r="G27" s="164"/>
      <c r="H27" s="20"/>
      <c r="I27" s="164"/>
    </row>
    <row r="28" spans="1:9" ht="15.75">
      <c r="A28" s="874"/>
      <c r="B28" s="874"/>
      <c r="C28" s="31" t="s">
        <v>33</v>
      </c>
      <c r="D28" s="20"/>
      <c r="E28" s="15"/>
      <c r="F28" s="20"/>
      <c r="G28" s="164"/>
      <c r="H28" s="20"/>
      <c r="I28" s="164"/>
    </row>
    <row r="29" spans="1:9" ht="15.75">
      <c r="A29" s="874"/>
      <c r="B29" s="942"/>
      <c r="C29" s="123" t="s">
        <v>151</v>
      </c>
      <c r="D29" s="20"/>
      <c r="E29" s="20"/>
      <c r="F29" s="20"/>
      <c r="G29" s="20"/>
      <c r="H29" s="20"/>
      <c r="I29" s="20"/>
    </row>
    <row r="30" spans="1:9" ht="15.75">
      <c r="A30" s="874"/>
      <c r="B30" s="943" t="s">
        <v>35</v>
      </c>
      <c r="C30" s="31" t="s">
        <v>36</v>
      </c>
      <c r="D30" s="83"/>
      <c r="E30" s="310"/>
      <c r="F30" s="83"/>
      <c r="G30" s="112"/>
      <c r="H30" s="83"/>
      <c r="I30" s="112"/>
    </row>
    <row r="31" spans="1:9" ht="15.75">
      <c r="A31" s="874"/>
      <c r="B31" s="944"/>
      <c r="C31" s="31" t="s">
        <v>37</v>
      </c>
      <c r="D31" s="83"/>
      <c r="E31" s="310"/>
      <c r="F31" s="83"/>
      <c r="G31" s="112"/>
      <c r="H31" s="83"/>
      <c r="I31" s="112"/>
    </row>
    <row r="32" spans="1:9" ht="15.75">
      <c r="A32" s="874"/>
      <c r="B32" s="944"/>
      <c r="C32" s="31" t="s">
        <v>38</v>
      </c>
      <c r="D32" s="83"/>
      <c r="E32" s="310"/>
      <c r="F32" s="83"/>
      <c r="G32" s="112"/>
      <c r="H32" s="83"/>
      <c r="I32" s="112"/>
    </row>
    <row r="33" spans="1:9" ht="15.75">
      <c r="A33" s="874"/>
      <c r="B33" s="944"/>
      <c r="C33" s="31" t="s">
        <v>39</v>
      </c>
      <c r="D33" s="83"/>
      <c r="E33" s="310"/>
      <c r="F33" s="83"/>
      <c r="G33" s="112"/>
      <c r="H33" s="83"/>
      <c r="I33" s="112"/>
    </row>
    <row r="34" spans="1:9" ht="15.75">
      <c r="A34" s="874"/>
      <c r="B34" s="944"/>
      <c r="C34" s="31" t="s">
        <v>40</v>
      </c>
      <c r="D34" s="83"/>
      <c r="E34" s="310"/>
      <c r="F34" s="83"/>
      <c r="G34" s="112"/>
      <c r="H34" s="83"/>
      <c r="I34" s="112"/>
    </row>
    <row r="35" spans="1:9" ht="15.75">
      <c r="A35" s="874"/>
      <c r="B35" s="945"/>
      <c r="C35" s="31" t="s">
        <v>152</v>
      </c>
      <c r="D35" s="83"/>
      <c r="E35" s="310"/>
      <c r="F35" s="83"/>
      <c r="G35" s="112"/>
      <c r="H35" s="83"/>
      <c r="I35" s="112"/>
    </row>
    <row r="36" spans="1:9" ht="15.75">
      <c r="A36" s="874"/>
      <c r="B36" s="873" t="s">
        <v>42</v>
      </c>
      <c r="C36" s="31" t="s">
        <v>43</v>
      </c>
      <c r="D36" s="20"/>
      <c r="E36" s="15"/>
      <c r="F36" s="20"/>
      <c r="G36" s="164"/>
      <c r="H36" s="20"/>
      <c r="I36" s="164"/>
    </row>
    <row r="37" spans="1:9" ht="15.75">
      <c r="A37" s="874"/>
      <c r="B37" s="874"/>
      <c r="C37" s="31" t="s">
        <v>44</v>
      </c>
      <c r="D37" s="20"/>
      <c r="E37" s="15"/>
      <c r="F37" s="20"/>
      <c r="G37" s="164"/>
      <c r="H37" s="20"/>
      <c r="I37" s="164"/>
    </row>
    <row r="38" spans="1:9" ht="15.75">
      <c r="A38" s="874"/>
      <c r="B38" s="874"/>
      <c r="C38" s="31" t="s">
        <v>153</v>
      </c>
      <c r="D38" s="20"/>
      <c r="E38" s="15"/>
      <c r="F38" s="20"/>
      <c r="G38" s="164"/>
      <c r="H38" s="20"/>
      <c r="I38" s="164"/>
    </row>
    <row r="39" spans="1:9" ht="15.75">
      <c r="A39" s="942"/>
      <c r="B39" s="942"/>
      <c r="C39" s="586" t="s">
        <v>46</v>
      </c>
      <c r="D39" s="20">
        <v>1</v>
      </c>
      <c r="E39" s="15">
        <v>120</v>
      </c>
      <c r="F39" s="20">
        <v>68.055555555555557</v>
      </c>
      <c r="G39" s="164">
        <v>0.63157894736842102</v>
      </c>
      <c r="H39" s="165">
        <v>3</v>
      </c>
      <c r="I39" s="164">
        <v>0.64640883977900554</v>
      </c>
    </row>
    <row r="40" spans="1:9" ht="15.75">
      <c r="A40" s="821" t="s">
        <v>147</v>
      </c>
      <c r="B40" s="821"/>
      <c r="C40" s="821"/>
      <c r="D40" s="613">
        <f>SUM(D25:D39)</f>
        <v>2</v>
      </c>
      <c r="E40" s="613">
        <f>SUM(E25:E39)</f>
        <v>240</v>
      </c>
      <c r="F40" s="613">
        <v>78</v>
      </c>
      <c r="G40" s="671">
        <v>0.75</v>
      </c>
      <c r="H40" s="672">
        <v>1.9</v>
      </c>
      <c r="I40" s="671">
        <v>0.38</v>
      </c>
    </row>
    <row r="41" spans="1:9" ht="15.75">
      <c r="A41" s="941" t="s">
        <v>154</v>
      </c>
      <c r="B41" s="937" t="s">
        <v>47</v>
      </c>
      <c r="C41" s="31" t="s">
        <v>48</v>
      </c>
      <c r="D41" s="83"/>
      <c r="E41" s="310"/>
      <c r="F41" s="83"/>
      <c r="G41" s="112"/>
      <c r="H41" s="112"/>
      <c r="I41" s="112"/>
    </row>
    <row r="42" spans="1:9" ht="15.75">
      <c r="A42" s="941"/>
      <c r="B42" s="937"/>
      <c r="C42" s="31" t="s">
        <v>49</v>
      </c>
      <c r="D42" s="83"/>
      <c r="E42" s="310"/>
      <c r="F42" s="83"/>
      <c r="G42" s="112"/>
      <c r="H42" s="112"/>
      <c r="I42" s="112"/>
    </row>
    <row r="43" spans="1:9" ht="15.75">
      <c r="A43" s="941"/>
      <c r="B43" s="937"/>
      <c r="C43" s="31" t="s">
        <v>50</v>
      </c>
      <c r="D43" s="83"/>
      <c r="E43" s="310"/>
      <c r="F43" s="83"/>
      <c r="G43" s="112"/>
      <c r="H43" s="112"/>
      <c r="I43" s="112"/>
    </row>
    <row r="44" spans="1:9" ht="15.75">
      <c r="A44" s="941"/>
      <c r="B44" s="937"/>
      <c r="C44" s="31" t="s">
        <v>51</v>
      </c>
      <c r="D44" s="83"/>
      <c r="E44" s="310"/>
      <c r="F44" s="83"/>
      <c r="G44" s="112"/>
      <c r="H44" s="112"/>
      <c r="I44" s="112"/>
    </row>
    <row r="45" spans="1:9" ht="15.75">
      <c r="A45" s="941"/>
      <c r="B45" s="937"/>
      <c r="C45" s="31" t="s">
        <v>52</v>
      </c>
      <c r="D45" s="83"/>
      <c r="E45" s="310"/>
      <c r="F45" s="83"/>
      <c r="G45" s="112"/>
      <c r="H45" s="112"/>
      <c r="I45" s="112"/>
    </row>
    <row r="46" spans="1:9" ht="15.75">
      <c r="A46" s="941"/>
      <c r="B46" s="937"/>
      <c r="C46" s="31" t="s">
        <v>53</v>
      </c>
      <c r="D46" s="83"/>
      <c r="E46" s="310"/>
      <c r="F46" s="83"/>
      <c r="G46" s="112"/>
      <c r="H46" s="112"/>
      <c r="I46" s="112"/>
    </row>
    <row r="47" spans="1:9" ht="15.75">
      <c r="A47" s="941"/>
      <c r="B47" s="937"/>
      <c r="C47" s="31" t="s">
        <v>54</v>
      </c>
      <c r="D47" s="83"/>
      <c r="E47" s="310"/>
      <c r="F47" s="83"/>
      <c r="G47" s="112"/>
      <c r="H47" s="112"/>
      <c r="I47" s="112"/>
    </row>
    <row r="48" spans="1:9" ht="15.75">
      <c r="A48" s="941"/>
      <c r="B48" s="937"/>
      <c r="C48" s="31" t="s">
        <v>155</v>
      </c>
      <c r="D48" s="83"/>
      <c r="E48" s="310"/>
      <c r="F48" s="83"/>
      <c r="G48" s="112"/>
      <c r="H48" s="112"/>
      <c r="I48" s="112"/>
    </row>
    <row r="49" spans="1:9" ht="15.75">
      <c r="A49" s="821" t="s">
        <v>147</v>
      </c>
      <c r="B49" s="821"/>
      <c r="C49" s="821"/>
      <c r="D49" s="658"/>
      <c r="E49" s="658"/>
      <c r="F49" s="658"/>
      <c r="G49" s="668"/>
      <c r="H49" s="669"/>
      <c r="I49" s="668"/>
    </row>
    <row r="50" spans="1:9" ht="15.75" customHeight="1">
      <c r="A50" s="829" t="s">
        <v>156</v>
      </c>
      <c r="B50" s="832" t="s">
        <v>56</v>
      </c>
      <c r="C50" s="31" t="s">
        <v>57</v>
      </c>
      <c r="D50" s="63"/>
      <c r="E50" s="29"/>
      <c r="F50" s="110"/>
      <c r="G50" s="111"/>
      <c r="H50" s="165"/>
      <c r="I50" s="111"/>
    </row>
    <row r="51" spans="1:9" ht="15.75">
      <c r="A51" s="829"/>
      <c r="B51" s="832"/>
      <c r="C51" s="31" t="s">
        <v>58</v>
      </c>
      <c r="D51" s="63"/>
      <c r="E51" s="29"/>
      <c r="F51" s="110"/>
      <c r="G51" s="111"/>
      <c r="H51" s="165"/>
      <c r="I51" s="111"/>
    </row>
    <row r="52" spans="1:9" ht="15.75">
      <c r="A52" s="829"/>
      <c r="B52" s="832"/>
      <c r="C52" s="586" t="s">
        <v>157</v>
      </c>
      <c r="D52" s="113">
        <v>1</v>
      </c>
      <c r="E52" s="15">
        <v>120</v>
      </c>
      <c r="F52" s="20">
        <v>74.166666666666671</v>
      </c>
      <c r="G52" s="111">
        <v>0.89393939393939392</v>
      </c>
      <c r="H52" s="165">
        <v>0.8571428571428571</v>
      </c>
      <c r="I52" s="111">
        <v>0.75</v>
      </c>
    </row>
    <row r="53" spans="1:9" ht="15.75">
      <c r="A53" s="829"/>
      <c r="B53" s="829" t="s">
        <v>60</v>
      </c>
      <c r="C53" s="31" t="s">
        <v>61</v>
      </c>
      <c r="D53" s="20"/>
      <c r="E53" s="15"/>
      <c r="F53" s="20"/>
      <c r="G53" s="164"/>
      <c r="H53" s="164"/>
      <c r="I53" s="164"/>
    </row>
    <row r="54" spans="1:9" ht="15.75">
      <c r="A54" s="829"/>
      <c r="B54" s="829"/>
      <c r="C54" s="31" t="s">
        <v>62</v>
      </c>
      <c r="D54" s="20"/>
      <c r="E54" s="15"/>
      <c r="F54" s="20"/>
      <c r="G54" s="164"/>
      <c r="H54" s="164"/>
      <c r="I54" s="164"/>
    </row>
    <row r="55" spans="1:9" ht="15.75">
      <c r="A55" s="829"/>
      <c r="B55" s="829"/>
      <c r="C55" s="31" t="s">
        <v>63</v>
      </c>
      <c r="D55" s="20"/>
      <c r="E55" s="15"/>
      <c r="F55" s="20"/>
      <c r="G55" s="164"/>
      <c r="H55" s="164"/>
      <c r="I55" s="164"/>
    </row>
    <row r="56" spans="1:9" ht="15.75">
      <c r="A56" s="829"/>
      <c r="B56" s="829"/>
      <c r="C56" s="31" t="s">
        <v>64</v>
      </c>
      <c r="D56" s="20"/>
      <c r="E56" s="15"/>
      <c r="F56" s="20"/>
      <c r="G56" s="164"/>
      <c r="H56" s="164"/>
      <c r="I56" s="164"/>
    </row>
    <row r="57" spans="1:9" ht="15.75">
      <c r="A57" s="829"/>
      <c r="B57" s="829"/>
      <c r="C57" s="31" t="s">
        <v>65</v>
      </c>
      <c r="D57" s="20"/>
      <c r="E57" s="15"/>
      <c r="F57" s="20"/>
      <c r="G57" s="164"/>
      <c r="H57" s="164"/>
      <c r="I57" s="164"/>
    </row>
    <row r="58" spans="1:9" ht="15.75">
      <c r="A58" s="829"/>
      <c r="B58" s="829"/>
      <c r="C58" s="586" t="s">
        <v>66</v>
      </c>
      <c r="D58" s="20">
        <v>1</v>
      </c>
      <c r="E58" s="15">
        <v>120</v>
      </c>
      <c r="F58" s="20">
        <v>87</v>
      </c>
      <c r="G58" s="215">
        <v>1</v>
      </c>
      <c r="H58" s="164">
        <v>0.41666666666666669</v>
      </c>
      <c r="I58" s="215">
        <v>0.59440559440559437</v>
      </c>
    </row>
    <row r="59" spans="1:9" ht="15.75">
      <c r="A59" s="829"/>
      <c r="B59" s="829" t="s">
        <v>67</v>
      </c>
      <c r="C59" s="31" t="s">
        <v>68</v>
      </c>
      <c r="D59" s="113"/>
      <c r="E59" s="15"/>
      <c r="F59" s="110"/>
      <c r="G59" s="111"/>
      <c r="H59" s="165"/>
      <c r="I59" s="111"/>
    </row>
    <row r="60" spans="1:9" ht="15.75">
      <c r="A60" s="829"/>
      <c r="B60" s="829"/>
      <c r="C60" s="31" t="s">
        <v>69</v>
      </c>
      <c r="D60" s="113"/>
      <c r="E60" s="15"/>
      <c r="F60" s="110"/>
      <c r="G60" s="111"/>
      <c r="H60" s="165"/>
      <c r="I60" s="111"/>
    </row>
    <row r="61" spans="1:9" ht="15.75">
      <c r="A61" s="829"/>
      <c r="B61" s="829"/>
      <c r="C61" s="31" t="s">
        <v>70</v>
      </c>
      <c r="D61" s="113"/>
      <c r="E61" s="15"/>
      <c r="F61" s="110"/>
      <c r="G61" s="111"/>
      <c r="H61" s="165"/>
      <c r="I61" s="111"/>
    </row>
    <row r="62" spans="1:9" ht="15.75">
      <c r="A62" s="829"/>
      <c r="B62" s="829"/>
      <c r="C62" s="586" t="s">
        <v>158</v>
      </c>
      <c r="D62" s="113">
        <v>1</v>
      </c>
      <c r="E62" s="15">
        <v>120</v>
      </c>
      <c r="F62" s="20">
        <v>106.66666666666667</v>
      </c>
      <c r="G62" s="111">
        <v>0.6</v>
      </c>
      <c r="H62" s="165">
        <v>3</v>
      </c>
      <c r="I62" s="111">
        <v>0.53731343283582089</v>
      </c>
    </row>
    <row r="63" spans="1:9" ht="15.75" customHeight="1">
      <c r="A63" s="829"/>
      <c r="B63" s="833" t="s">
        <v>159</v>
      </c>
      <c r="C63" s="31" t="s">
        <v>160</v>
      </c>
      <c r="D63" s="20"/>
      <c r="E63" s="15"/>
      <c r="F63" s="20"/>
      <c r="G63" s="164"/>
      <c r="H63" s="164"/>
      <c r="I63" s="164"/>
    </row>
    <row r="64" spans="1:9" ht="15.75">
      <c r="A64" s="829"/>
      <c r="B64" s="834"/>
      <c r="C64" s="586" t="s">
        <v>74</v>
      </c>
      <c r="D64" s="20">
        <v>1</v>
      </c>
      <c r="E64" s="15">
        <v>120</v>
      </c>
      <c r="F64" s="20">
        <v>92.5</v>
      </c>
      <c r="G64" s="164">
        <v>0.92753623188405798</v>
      </c>
      <c r="H64" s="164">
        <v>1.2857142857142858</v>
      </c>
      <c r="I64" s="164">
        <v>0.72549019607843135</v>
      </c>
    </row>
    <row r="65" spans="1:9" ht="15.75">
      <c r="A65" s="829"/>
      <c r="B65" s="894"/>
      <c r="C65" s="586" t="s">
        <v>161</v>
      </c>
      <c r="D65" s="20">
        <v>1</v>
      </c>
      <c r="E65" s="15">
        <v>120</v>
      </c>
      <c r="F65" s="20"/>
      <c r="G65" s="164"/>
      <c r="H65" s="164"/>
      <c r="I65" s="164"/>
    </row>
    <row r="66" spans="1:9" ht="15.75">
      <c r="A66" s="938" t="s">
        <v>147</v>
      </c>
      <c r="B66" s="939"/>
      <c r="C66" s="940"/>
      <c r="D66" s="670">
        <f>SUM(D50:D65)</f>
        <v>5</v>
      </c>
      <c r="E66" s="670">
        <f>SUM(E50:E65)</f>
        <v>600</v>
      </c>
      <c r="F66" s="613">
        <v>90</v>
      </c>
      <c r="G66" s="671">
        <v>0.90441176470588236</v>
      </c>
      <c r="H66" s="672">
        <v>1.39</v>
      </c>
      <c r="I66" s="671">
        <v>0.65</v>
      </c>
    </row>
    <row r="67" spans="1:9" ht="15.75">
      <c r="A67" s="829" t="s">
        <v>162</v>
      </c>
      <c r="B67" s="589" t="s">
        <v>163</v>
      </c>
      <c r="C67" s="586" t="s">
        <v>164</v>
      </c>
      <c r="D67" s="20">
        <v>1</v>
      </c>
      <c r="E67" s="15">
        <v>120</v>
      </c>
      <c r="F67" s="20">
        <v>56.111111111111114</v>
      </c>
      <c r="G67" s="164">
        <v>1.7727272727272727</v>
      </c>
      <c r="H67" s="165">
        <v>0</v>
      </c>
      <c r="I67" s="164">
        <v>0</v>
      </c>
    </row>
    <row r="68" spans="1:9" ht="15.75">
      <c r="A68" s="829"/>
      <c r="B68" s="829" t="s">
        <v>78</v>
      </c>
      <c r="C68" s="586" t="s">
        <v>165</v>
      </c>
      <c r="D68" s="20">
        <v>1</v>
      </c>
      <c r="E68" s="15">
        <v>120</v>
      </c>
      <c r="F68" s="20">
        <v>89</v>
      </c>
      <c r="G68" s="164">
        <v>0.75</v>
      </c>
      <c r="H68" s="164">
        <v>0.2</v>
      </c>
      <c r="I68" s="164">
        <v>0.05</v>
      </c>
    </row>
    <row r="69" spans="1:9" ht="15.75">
      <c r="A69" s="829"/>
      <c r="B69" s="829"/>
      <c r="C69" s="31" t="s">
        <v>80</v>
      </c>
      <c r="D69" s="20"/>
      <c r="E69" s="15"/>
      <c r="F69" s="20"/>
      <c r="G69" s="164"/>
      <c r="H69" s="164"/>
      <c r="I69" s="164"/>
    </row>
    <row r="70" spans="1:9" ht="15.75">
      <c r="A70" s="829"/>
      <c r="B70" s="829" t="s">
        <v>81</v>
      </c>
      <c r="C70" s="586" t="s">
        <v>82</v>
      </c>
      <c r="D70" s="113">
        <v>1</v>
      </c>
      <c r="E70" s="15">
        <v>120</v>
      </c>
      <c r="F70" s="20">
        <v>161.38888888888886</v>
      </c>
      <c r="G70" s="111">
        <v>1</v>
      </c>
      <c r="H70" s="165">
        <v>0.83333333333333337</v>
      </c>
      <c r="I70" s="111">
        <v>0.03</v>
      </c>
    </row>
    <row r="71" spans="1:9" ht="15.75">
      <c r="A71" s="829"/>
      <c r="B71" s="829"/>
      <c r="C71" s="31" t="s">
        <v>83</v>
      </c>
      <c r="D71" s="113"/>
      <c r="E71" s="15"/>
      <c r="F71" s="20"/>
      <c r="G71" s="111"/>
      <c r="H71" s="165"/>
      <c r="I71" s="111"/>
    </row>
    <row r="72" spans="1:9" ht="15.75">
      <c r="A72" s="829"/>
      <c r="B72" s="829" t="s">
        <v>84</v>
      </c>
      <c r="C72" s="586" t="s">
        <v>85</v>
      </c>
      <c r="D72" s="113">
        <v>1</v>
      </c>
      <c r="E72" s="15">
        <v>120</v>
      </c>
      <c r="F72" s="20">
        <v>88.333333333333329</v>
      </c>
      <c r="G72" s="111">
        <v>0.7526132404181185</v>
      </c>
      <c r="H72" s="165">
        <v>0.60493827160493829</v>
      </c>
      <c r="I72" s="111">
        <v>0.80303030303030298</v>
      </c>
    </row>
    <row r="73" spans="1:9" ht="15.75">
      <c r="A73" s="829"/>
      <c r="B73" s="829"/>
      <c r="C73" s="31" t="s">
        <v>86</v>
      </c>
      <c r="D73" s="113"/>
      <c r="E73" s="15"/>
      <c r="F73" s="20"/>
      <c r="G73" s="111"/>
      <c r="H73" s="165"/>
      <c r="I73" s="111"/>
    </row>
    <row r="74" spans="1:9" ht="15.75">
      <c r="A74" s="829"/>
      <c r="B74" s="829" t="s">
        <v>87</v>
      </c>
      <c r="C74" s="586" t="s">
        <v>88</v>
      </c>
      <c r="D74" s="113">
        <v>1</v>
      </c>
      <c r="E74" s="15">
        <v>120</v>
      </c>
      <c r="F74" s="20">
        <v>64.444444444444443</v>
      </c>
      <c r="G74" s="111">
        <v>2.5171624713958809E-2</v>
      </c>
      <c r="H74" s="165">
        <v>3.75</v>
      </c>
      <c r="I74" s="111">
        <v>0.75221238938053092</v>
      </c>
    </row>
    <row r="75" spans="1:9" ht="15.75">
      <c r="A75" s="829"/>
      <c r="B75" s="829"/>
      <c r="C75" s="109" t="s">
        <v>89</v>
      </c>
      <c r="D75" s="113"/>
      <c r="E75" s="15"/>
      <c r="F75" s="20"/>
      <c r="G75" s="111"/>
      <c r="H75" s="165"/>
      <c r="I75" s="111"/>
    </row>
    <row r="76" spans="1:9" ht="15.75">
      <c r="A76" s="829"/>
      <c r="B76" s="829"/>
      <c r="C76" s="109" t="s">
        <v>90</v>
      </c>
      <c r="D76" s="113"/>
      <c r="E76" s="15"/>
      <c r="F76" s="20"/>
      <c r="G76" s="111"/>
      <c r="H76" s="165"/>
      <c r="I76" s="111"/>
    </row>
    <row r="77" spans="1:9" ht="15.75">
      <c r="A77" s="829"/>
      <c r="B77" s="829"/>
      <c r="C77" s="31" t="s">
        <v>166</v>
      </c>
      <c r="D77" s="113"/>
      <c r="E77" s="15"/>
      <c r="F77" s="20"/>
      <c r="G77" s="111"/>
      <c r="H77" s="165"/>
      <c r="I77" s="111"/>
    </row>
    <row r="78" spans="1:9" ht="15.75">
      <c r="A78" s="829"/>
      <c r="B78" s="829" t="s">
        <v>167</v>
      </c>
      <c r="C78" s="31" t="s">
        <v>93</v>
      </c>
      <c r="D78" s="113"/>
      <c r="E78" s="15"/>
      <c r="F78" s="20"/>
      <c r="G78" s="111"/>
      <c r="H78" s="165"/>
      <c r="I78" s="111"/>
    </row>
    <row r="79" spans="1:9" ht="15.75">
      <c r="A79" s="829"/>
      <c r="B79" s="829"/>
      <c r="C79" s="586" t="s">
        <v>168</v>
      </c>
      <c r="D79" s="113">
        <v>1</v>
      </c>
      <c r="E79" s="15">
        <v>120</v>
      </c>
      <c r="F79" s="20">
        <v>120.2777777777778</v>
      </c>
      <c r="G79" s="111">
        <v>2.2820512820512819</v>
      </c>
      <c r="H79" s="165">
        <v>2.5</v>
      </c>
      <c r="I79" s="111">
        <v>0.625</v>
      </c>
    </row>
    <row r="80" spans="1:9" ht="15.75">
      <c r="A80" s="829"/>
      <c r="B80" s="829"/>
      <c r="C80" s="31" t="s">
        <v>169</v>
      </c>
      <c r="D80" s="63"/>
      <c r="E80" s="29"/>
      <c r="F80" s="110"/>
      <c r="G80" s="111"/>
      <c r="H80" s="165"/>
      <c r="I80" s="111"/>
    </row>
    <row r="81" spans="1:9" ht="15.75">
      <c r="A81" s="829"/>
      <c r="B81" s="829" t="s">
        <v>170</v>
      </c>
      <c r="C81" s="31" t="s">
        <v>171</v>
      </c>
      <c r="D81" s="20"/>
      <c r="E81" s="15"/>
      <c r="F81" s="20"/>
      <c r="G81" s="164"/>
      <c r="H81" s="164"/>
      <c r="I81" s="164"/>
    </row>
    <row r="82" spans="1:9" ht="15.75">
      <c r="A82" s="829"/>
      <c r="B82" s="829"/>
      <c r="C82" s="586" t="s">
        <v>172</v>
      </c>
      <c r="D82" s="20">
        <v>1</v>
      </c>
      <c r="E82" s="15">
        <v>120</v>
      </c>
      <c r="F82" s="20">
        <v>93</v>
      </c>
      <c r="G82" s="170">
        <v>0.89</v>
      </c>
      <c r="H82" s="170">
        <v>0.78</v>
      </c>
      <c r="I82" s="170">
        <v>0.15</v>
      </c>
    </row>
    <row r="83" spans="1:9" ht="15.75">
      <c r="A83" s="829"/>
      <c r="B83" s="829"/>
      <c r="C83" s="31" t="s">
        <v>173</v>
      </c>
      <c r="D83" s="20"/>
      <c r="E83" s="15"/>
      <c r="F83" s="20"/>
      <c r="G83" s="164"/>
      <c r="H83" s="164"/>
      <c r="I83" s="164"/>
    </row>
    <row r="84" spans="1:9" ht="15.75">
      <c r="A84" s="821" t="s">
        <v>147</v>
      </c>
      <c r="B84" s="821"/>
      <c r="C84" s="821"/>
      <c r="D84" s="613">
        <f>SUM(D67:D83)</f>
        <v>7</v>
      </c>
      <c r="E84" s="613">
        <f>SUM(E67:E83)</f>
        <v>840</v>
      </c>
      <c r="F84" s="613">
        <v>97</v>
      </c>
      <c r="G84" s="671">
        <v>0.25</v>
      </c>
      <c r="H84" s="672">
        <v>1.2</v>
      </c>
      <c r="I84" s="671">
        <v>0.35</v>
      </c>
    </row>
    <row r="85" spans="1:9" ht="15.75">
      <c r="A85" s="829" t="s">
        <v>174</v>
      </c>
      <c r="B85" s="829" t="s">
        <v>100</v>
      </c>
      <c r="C85" s="31" t="s">
        <v>101</v>
      </c>
      <c r="D85" s="63"/>
      <c r="E85" s="29"/>
      <c r="F85" s="110"/>
      <c r="G85" s="111"/>
      <c r="H85" s="165"/>
      <c r="I85" s="111"/>
    </row>
    <row r="86" spans="1:9" ht="15.75">
      <c r="A86" s="829"/>
      <c r="B86" s="829"/>
      <c r="C86" s="31" t="s">
        <v>102</v>
      </c>
      <c r="D86" s="63"/>
      <c r="E86" s="29"/>
      <c r="F86" s="110"/>
      <c r="G86" s="111"/>
      <c r="H86" s="165"/>
      <c r="I86" s="111"/>
    </row>
    <row r="87" spans="1:9" ht="15.75">
      <c r="A87" s="829"/>
      <c r="B87" s="829"/>
      <c r="C87" s="586" t="s">
        <v>103</v>
      </c>
      <c r="D87" s="113">
        <v>1</v>
      </c>
      <c r="E87" s="15">
        <v>120</v>
      </c>
      <c r="F87" s="20">
        <v>130.55555555555557</v>
      </c>
      <c r="G87" s="111">
        <v>0.72932330827067671</v>
      </c>
      <c r="H87" s="165">
        <v>3.8333333333333335</v>
      </c>
      <c r="I87" s="111">
        <v>0.62962962962962965</v>
      </c>
    </row>
    <row r="88" spans="1:9" ht="15.75">
      <c r="A88" s="829"/>
      <c r="B88" s="589" t="s">
        <v>104</v>
      </c>
      <c r="C88" s="586" t="s">
        <v>105</v>
      </c>
      <c r="D88" s="113">
        <v>1</v>
      </c>
      <c r="E88" s="15">
        <v>120</v>
      </c>
      <c r="F88" s="20">
        <v>100.27777777777777</v>
      </c>
      <c r="G88" s="111">
        <v>0.69230769230769229</v>
      </c>
      <c r="H88" s="165">
        <v>0.13636363636363635</v>
      </c>
      <c r="I88" s="111">
        <v>0.42857142857142855</v>
      </c>
    </row>
    <row r="89" spans="1:9" ht="15.75">
      <c r="A89" s="829"/>
      <c r="B89" s="829" t="s">
        <v>175</v>
      </c>
      <c r="C89" s="31" t="s">
        <v>107</v>
      </c>
      <c r="D89" s="113"/>
      <c r="E89" s="15"/>
      <c r="F89" s="20"/>
      <c r="G89" s="111"/>
      <c r="H89" s="165"/>
      <c r="I89" s="111"/>
    </row>
    <row r="90" spans="1:9" ht="15.75">
      <c r="A90" s="829"/>
      <c r="B90" s="829"/>
      <c r="C90" s="31" t="s">
        <v>108</v>
      </c>
      <c r="D90" s="63"/>
      <c r="E90" s="29"/>
      <c r="F90" s="20"/>
      <c r="G90" s="111"/>
      <c r="H90" s="165"/>
      <c r="I90" s="111"/>
    </row>
    <row r="91" spans="1:9" ht="15.75">
      <c r="A91" s="829"/>
      <c r="B91" s="829"/>
      <c r="C91" s="586" t="s">
        <v>176</v>
      </c>
      <c r="D91" s="113">
        <v>1</v>
      </c>
      <c r="E91" s="15">
        <v>120</v>
      </c>
      <c r="F91" s="20">
        <v>49.074074074074069</v>
      </c>
      <c r="G91" s="111">
        <v>1</v>
      </c>
      <c r="H91" s="183">
        <v>0.52</v>
      </c>
      <c r="I91" s="111">
        <v>0</v>
      </c>
    </row>
    <row r="92" spans="1:9" ht="15.75">
      <c r="A92" s="821" t="s">
        <v>147</v>
      </c>
      <c r="B92" s="821"/>
      <c r="C92" s="821"/>
      <c r="D92" s="670">
        <f>SUM(D85:D91)</f>
        <v>3</v>
      </c>
      <c r="E92" s="670">
        <f>SUM(E85:E91)</f>
        <v>360</v>
      </c>
      <c r="F92" s="613">
        <v>92</v>
      </c>
      <c r="G92" s="671">
        <v>0.8</v>
      </c>
      <c r="H92" s="672">
        <v>1.1000000000000001</v>
      </c>
      <c r="I92" s="671">
        <v>0.33333333333333331</v>
      </c>
    </row>
    <row r="93" spans="1:9" ht="15.75">
      <c r="A93" s="829" t="s">
        <v>177</v>
      </c>
      <c r="B93" s="829" t="s">
        <v>110</v>
      </c>
      <c r="C93" s="31" t="s">
        <v>111</v>
      </c>
      <c r="D93" s="63"/>
      <c r="E93" s="29"/>
      <c r="F93" s="110"/>
      <c r="G93" s="111"/>
      <c r="H93" s="165"/>
      <c r="I93" s="111"/>
    </row>
    <row r="94" spans="1:9" ht="15.75">
      <c r="A94" s="829"/>
      <c r="B94" s="829"/>
      <c r="C94" s="586" t="s">
        <v>112</v>
      </c>
      <c r="D94" s="113">
        <v>1</v>
      </c>
      <c r="E94" s="15">
        <v>120</v>
      </c>
      <c r="F94" s="20">
        <v>329.44444444444446</v>
      </c>
      <c r="G94" s="111">
        <v>0.37931034482758619</v>
      </c>
      <c r="H94" s="165">
        <v>0.77777777777777779</v>
      </c>
      <c r="I94" s="111">
        <v>0</v>
      </c>
    </row>
    <row r="95" spans="1:9" ht="15.75">
      <c r="A95" s="829"/>
      <c r="B95" s="829"/>
      <c r="C95" s="31" t="s">
        <v>178</v>
      </c>
      <c r="D95" s="113"/>
      <c r="E95" s="15"/>
      <c r="F95" s="20"/>
      <c r="G95" s="111"/>
      <c r="H95" s="165"/>
      <c r="I95" s="111"/>
    </row>
    <row r="96" spans="1:9" ht="15.75">
      <c r="A96" s="829"/>
      <c r="B96" s="832" t="s">
        <v>114</v>
      </c>
      <c r="C96" s="586" t="s">
        <v>179</v>
      </c>
      <c r="D96" s="113">
        <v>1</v>
      </c>
      <c r="E96" s="15">
        <v>120</v>
      </c>
      <c r="F96" s="20">
        <v>150.27777777777777</v>
      </c>
      <c r="G96" s="111">
        <v>0</v>
      </c>
      <c r="H96" s="165">
        <v>1.1000000000000001</v>
      </c>
      <c r="I96" s="111">
        <v>1</v>
      </c>
    </row>
    <row r="97" spans="1:9" ht="15.75">
      <c r="A97" s="829"/>
      <c r="B97" s="832"/>
      <c r="C97" s="31" t="s">
        <v>116</v>
      </c>
      <c r="D97" s="113"/>
      <c r="E97" s="15"/>
      <c r="F97" s="20"/>
      <c r="G97" s="111"/>
      <c r="H97" s="165"/>
      <c r="I97" s="111"/>
    </row>
    <row r="98" spans="1:9" ht="15.75">
      <c r="A98" s="829"/>
      <c r="B98" s="832"/>
      <c r="C98" s="31" t="s">
        <v>117</v>
      </c>
      <c r="D98" s="113"/>
      <c r="E98" s="15"/>
      <c r="F98" s="20"/>
      <c r="G98" s="111"/>
      <c r="H98" s="165"/>
      <c r="I98" s="111"/>
    </row>
    <row r="99" spans="1:9" ht="15.75">
      <c r="A99" s="829"/>
      <c r="B99" s="829" t="s">
        <v>180</v>
      </c>
      <c r="C99" s="586" t="s">
        <v>181</v>
      </c>
      <c r="D99" s="113">
        <v>1</v>
      </c>
      <c r="E99" s="15">
        <v>120</v>
      </c>
      <c r="F99" s="20">
        <v>178.05555555555554</v>
      </c>
      <c r="G99" s="111">
        <v>1</v>
      </c>
      <c r="H99" s="165">
        <v>0.9375</v>
      </c>
      <c r="I99" s="111">
        <v>0.94444444444444442</v>
      </c>
    </row>
    <row r="100" spans="1:9" ht="15.75">
      <c r="A100" s="829"/>
      <c r="B100" s="829"/>
      <c r="C100" s="31" t="s">
        <v>120</v>
      </c>
      <c r="D100" s="113"/>
      <c r="E100" s="15"/>
      <c r="F100" s="20"/>
      <c r="G100" s="111"/>
      <c r="H100" s="165"/>
      <c r="I100" s="111"/>
    </row>
    <row r="101" spans="1:9" ht="15.75">
      <c r="A101" s="829"/>
      <c r="B101" s="829" t="s">
        <v>121</v>
      </c>
      <c r="C101" s="123" t="s">
        <v>182</v>
      </c>
      <c r="D101" s="113"/>
      <c r="E101" s="15"/>
      <c r="F101" s="20"/>
      <c r="G101" s="111"/>
      <c r="H101" s="165"/>
      <c r="I101" s="111"/>
    </row>
    <row r="102" spans="1:9" ht="15.75">
      <c r="A102" s="829"/>
      <c r="B102" s="829"/>
      <c r="C102" s="586" t="s">
        <v>183</v>
      </c>
      <c r="D102" s="113">
        <v>1</v>
      </c>
      <c r="E102" s="15">
        <v>120</v>
      </c>
      <c r="F102" s="20">
        <v>63.333333333333329</v>
      </c>
      <c r="G102" s="111">
        <v>3.2857142857142856</v>
      </c>
      <c r="H102" s="165">
        <v>0.14285714285714285</v>
      </c>
      <c r="I102" s="111">
        <v>0.92500000000000004</v>
      </c>
    </row>
    <row r="103" spans="1:9" ht="15.75">
      <c r="A103" s="829"/>
      <c r="B103" s="937" t="s">
        <v>124</v>
      </c>
      <c r="C103" s="31" t="s">
        <v>125</v>
      </c>
      <c r="D103" s="83"/>
      <c r="E103" s="310"/>
      <c r="F103" s="83"/>
      <c r="G103" s="112"/>
      <c r="H103" s="112"/>
      <c r="I103" s="112"/>
    </row>
    <row r="104" spans="1:9" ht="15.75">
      <c r="A104" s="829"/>
      <c r="B104" s="937"/>
      <c r="C104" s="31" t="s">
        <v>126</v>
      </c>
      <c r="D104" s="83"/>
      <c r="E104" s="310"/>
      <c r="F104" s="83"/>
      <c r="G104" s="112"/>
      <c r="H104" s="112"/>
      <c r="I104" s="112"/>
    </row>
    <row r="105" spans="1:9" ht="15.75">
      <c r="A105" s="829"/>
      <c r="B105" s="829" t="s">
        <v>127</v>
      </c>
      <c r="C105" s="31" t="s">
        <v>128</v>
      </c>
      <c r="D105" s="113"/>
      <c r="E105" s="15"/>
      <c r="F105" s="20"/>
      <c r="G105" s="111"/>
      <c r="H105" s="165"/>
      <c r="I105" s="111"/>
    </row>
    <row r="106" spans="1:9" ht="15.75">
      <c r="A106" s="829"/>
      <c r="B106" s="829"/>
      <c r="C106" s="31" t="s">
        <v>129</v>
      </c>
      <c r="D106" s="113"/>
      <c r="E106" s="15"/>
      <c r="F106" s="20"/>
      <c r="G106" s="111"/>
      <c r="H106" s="165"/>
      <c r="I106" s="111"/>
    </row>
    <row r="107" spans="1:9" ht="15.75">
      <c r="A107" s="829"/>
      <c r="B107" s="829"/>
      <c r="C107" s="586" t="s">
        <v>184</v>
      </c>
      <c r="D107" s="113">
        <v>1</v>
      </c>
      <c r="E107" s="15">
        <v>120</v>
      </c>
      <c r="F107" s="20">
        <v>445.83333333333331</v>
      </c>
      <c r="G107" s="111">
        <v>3</v>
      </c>
      <c r="H107" s="165">
        <v>1.1666666666666667</v>
      </c>
      <c r="I107" s="111">
        <v>1</v>
      </c>
    </row>
    <row r="108" spans="1:9" ht="15.75">
      <c r="A108" s="821" t="s">
        <v>147</v>
      </c>
      <c r="B108" s="821"/>
      <c r="C108" s="821"/>
      <c r="D108" s="670">
        <f>SUM(D93:D107)</f>
        <v>5</v>
      </c>
      <c r="E108" s="616">
        <f>SUM(E93:E107)</f>
        <v>600</v>
      </c>
      <c r="F108" s="613">
        <v>233.38888888888886</v>
      </c>
      <c r="G108" s="671">
        <v>1.53</v>
      </c>
      <c r="H108" s="672">
        <v>0.82</v>
      </c>
      <c r="I108" s="614">
        <v>0.77</v>
      </c>
    </row>
    <row r="109" spans="1:9" ht="15.75">
      <c r="A109" s="821" t="s">
        <v>185</v>
      </c>
      <c r="B109" s="821"/>
      <c r="C109" s="821"/>
      <c r="D109" s="613">
        <f>SUM(D108,D92,D84,D66,D49,D40,D24)</f>
        <v>31</v>
      </c>
      <c r="E109" s="616">
        <f>SUM(E108,E92,E84,E66,E49,E40,E24)</f>
        <v>3720</v>
      </c>
      <c r="F109" s="613">
        <v>127</v>
      </c>
      <c r="G109" s="671">
        <v>0.82</v>
      </c>
      <c r="H109" s="672">
        <v>1.26</v>
      </c>
      <c r="I109" s="614">
        <v>0.51</v>
      </c>
    </row>
    <row r="110" spans="1:9">
      <c r="A110" s="313" t="s">
        <v>186</v>
      </c>
      <c r="B110" s="914" t="s">
        <v>375</v>
      </c>
      <c r="C110" s="914"/>
      <c r="D110" s="914"/>
      <c r="E110" s="914"/>
      <c r="F110" s="914"/>
      <c r="G110" s="914"/>
      <c r="H110" s="914"/>
      <c r="I110" s="914"/>
    </row>
    <row r="111" spans="1:9">
      <c r="A111" s="315" t="s">
        <v>187</v>
      </c>
      <c r="B111" s="930" t="s">
        <v>206</v>
      </c>
      <c r="C111" s="930"/>
      <c r="D111" s="930"/>
      <c r="E111" s="930"/>
      <c r="F111" s="930"/>
      <c r="G111" s="930"/>
      <c r="H111" s="930"/>
      <c r="I111" s="930"/>
    </row>
  </sheetData>
  <mergeCells count="58">
    <mergeCell ref="A3:A5"/>
    <mergeCell ref="B3:B5"/>
    <mergeCell ref="C3:C5"/>
    <mergeCell ref="A6:A13"/>
    <mergeCell ref="B6:B7"/>
    <mergeCell ref="B8:B10"/>
    <mergeCell ref="B11:B13"/>
    <mergeCell ref="A41:A48"/>
    <mergeCell ref="B41:B48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0:C40"/>
    <mergeCell ref="A49:C49"/>
    <mergeCell ref="A50:A65"/>
    <mergeCell ref="B50:B52"/>
    <mergeCell ref="B53:B58"/>
    <mergeCell ref="B59:B62"/>
    <mergeCell ref="B63:B65"/>
    <mergeCell ref="A66:C66"/>
    <mergeCell ref="A67:A83"/>
    <mergeCell ref="B68:B69"/>
    <mergeCell ref="B70:B71"/>
    <mergeCell ref="B72:B73"/>
    <mergeCell ref="B74:B77"/>
    <mergeCell ref="B78:B80"/>
    <mergeCell ref="B81:B83"/>
    <mergeCell ref="B85:B87"/>
    <mergeCell ref="B89:B91"/>
    <mergeCell ref="A92:C92"/>
    <mergeCell ref="A93:A107"/>
    <mergeCell ref="B93:B95"/>
    <mergeCell ref="B96:B98"/>
    <mergeCell ref="B99:B100"/>
    <mergeCell ref="B101:B102"/>
    <mergeCell ref="A1:I1"/>
    <mergeCell ref="A2:I2"/>
    <mergeCell ref="B110:I110"/>
    <mergeCell ref="B111:I111"/>
    <mergeCell ref="D3:D5"/>
    <mergeCell ref="E3:E5"/>
    <mergeCell ref="I3:I5"/>
    <mergeCell ref="F3:F5"/>
    <mergeCell ref="B103:B104"/>
    <mergeCell ref="B105:B107"/>
    <mergeCell ref="A108:C108"/>
    <mergeCell ref="A109:C109"/>
    <mergeCell ref="G3:G5"/>
    <mergeCell ref="H3:H5"/>
    <mergeCell ref="A84:C84"/>
    <mergeCell ref="A85:A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C112"/>
  <sheetViews>
    <sheetView zoomScale="75" zoomScaleNormal="75" zoomScaleSheetLayoutView="90" workbookViewId="0">
      <selection activeCell="O38" sqref="O38"/>
    </sheetView>
  </sheetViews>
  <sheetFormatPr defaultRowHeight="15.75"/>
  <cols>
    <col min="1" max="1" width="16.42578125" customWidth="1"/>
    <col min="2" max="2" width="25.42578125" customWidth="1"/>
    <col min="3" max="3" width="27" customWidth="1"/>
    <col min="4" max="4" width="15.5703125" style="11" customWidth="1"/>
    <col min="5" max="5" width="15" customWidth="1"/>
    <col min="6" max="6" width="26.28515625" customWidth="1"/>
    <col min="7" max="7" width="26.28515625" style="114" customWidth="1"/>
    <col min="8" max="8" width="9.140625" style="4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8" ht="24.95" customHeight="1">
      <c r="A1" s="953" t="s">
        <v>374</v>
      </c>
      <c r="B1" s="953"/>
      <c r="C1" s="953"/>
      <c r="D1" s="953"/>
      <c r="E1" s="953"/>
      <c r="F1" s="953"/>
      <c r="G1" s="953"/>
      <c r="H1"/>
    </row>
    <row r="2" spans="1:8" ht="24.95" customHeight="1">
      <c r="A2" s="954" t="s">
        <v>228</v>
      </c>
      <c r="B2" s="954"/>
      <c r="C2" s="954"/>
      <c r="D2" s="954"/>
      <c r="E2" s="954"/>
      <c r="F2" s="954"/>
      <c r="G2" s="954"/>
      <c r="H2"/>
    </row>
    <row r="3" spans="1:8" ht="22.5" customHeight="1">
      <c r="A3" s="864" t="s">
        <v>141</v>
      </c>
      <c r="B3" s="946" t="s">
        <v>1</v>
      </c>
      <c r="C3" s="863" t="s">
        <v>2</v>
      </c>
      <c r="D3" s="863" t="s">
        <v>229</v>
      </c>
      <c r="E3" s="863" t="s">
        <v>133</v>
      </c>
      <c r="F3" s="947" t="s">
        <v>231</v>
      </c>
      <c r="G3" s="948" t="s">
        <v>232</v>
      </c>
      <c r="H3"/>
    </row>
    <row r="4" spans="1:8" ht="22.5" customHeight="1">
      <c r="A4" s="864"/>
      <c r="B4" s="946"/>
      <c r="C4" s="863"/>
      <c r="D4" s="863"/>
      <c r="E4" s="863"/>
      <c r="F4" s="947"/>
      <c r="G4" s="948"/>
      <c r="H4"/>
    </row>
    <row r="5" spans="1:8" ht="54.95" customHeight="1">
      <c r="A5" s="864"/>
      <c r="B5" s="946"/>
      <c r="C5" s="863"/>
      <c r="D5" s="863"/>
      <c r="E5" s="863"/>
      <c r="F5" s="947"/>
      <c r="G5" s="948"/>
      <c r="H5"/>
    </row>
    <row r="6" spans="1:8" ht="15.75" customHeight="1">
      <c r="A6" s="829" t="s">
        <v>143</v>
      </c>
      <c r="B6" s="902" t="s">
        <v>4</v>
      </c>
      <c r="C6" s="621" t="s">
        <v>5</v>
      </c>
      <c r="D6" s="376"/>
      <c r="E6" s="377"/>
      <c r="F6" s="378"/>
      <c r="G6" s="811"/>
      <c r="H6"/>
    </row>
    <row r="7" spans="1:8" ht="15.75" customHeight="1">
      <c r="A7" s="829"/>
      <c r="B7" s="902"/>
      <c r="C7" s="621" t="s">
        <v>6</v>
      </c>
      <c r="D7" s="376"/>
      <c r="E7" s="377"/>
      <c r="F7" s="378"/>
      <c r="G7" s="811"/>
      <c r="H7"/>
    </row>
    <row r="8" spans="1:8" ht="15.75" customHeight="1">
      <c r="A8" s="829"/>
      <c r="B8" s="832" t="s">
        <v>7</v>
      </c>
      <c r="C8" s="621" t="s">
        <v>8</v>
      </c>
      <c r="D8" s="376"/>
      <c r="E8" s="376"/>
      <c r="F8" s="376"/>
      <c r="G8" s="376"/>
      <c r="H8"/>
    </row>
    <row r="9" spans="1:8" ht="15.75" customHeight="1">
      <c r="A9" s="829"/>
      <c r="B9" s="832"/>
      <c r="C9" s="586" t="s">
        <v>9</v>
      </c>
      <c r="D9" s="576">
        <v>1</v>
      </c>
      <c r="E9" s="577">
        <v>180</v>
      </c>
      <c r="F9" s="578">
        <v>0.3574074074074074</v>
      </c>
      <c r="G9" s="170">
        <v>6.7357512953367879E-2</v>
      </c>
      <c r="H9"/>
    </row>
    <row r="10" spans="1:8" ht="15.75" customHeight="1">
      <c r="A10" s="829"/>
      <c r="B10" s="832"/>
      <c r="C10" s="621" t="s">
        <v>10</v>
      </c>
      <c r="D10" s="376"/>
      <c r="E10" s="376"/>
      <c r="F10" s="376"/>
      <c r="G10" s="376"/>
      <c r="H10"/>
    </row>
    <row r="11" spans="1:8" ht="15.75" customHeight="1">
      <c r="A11" s="829"/>
      <c r="B11" s="832" t="s">
        <v>11</v>
      </c>
      <c r="C11" s="586" t="s">
        <v>12</v>
      </c>
      <c r="D11" s="113">
        <v>1</v>
      </c>
      <c r="E11" s="381">
        <v>300</v>
      </c>
      <c r="F11" s="215">
        <v>6.7799999999999999E-2</v>
      </c>
      <c r="G11" s="170">
        <v>0</v>
      </c>
      <c r="H11"/>
    </row>
    <row r="12" spans="1:8" ht="15.75" customHeight="1">
      <c r="A12" s="829"/>
      <c r="B12" s="832"/>
      <c r="C12" s="621" t="s">
        <v>13</v>
      </c>
      <c r="D12" s="376"/>
      <c r="E12" s="376"/>
      <c r="F12" s="376"/>
      <c r="G12" s="376"/>
      <c r="H12"/>
    </row>
    <row r="13" spans="1:8" ht="15.75" customHeight="1">
      <c r="A13" s="829"/>
      <c r="B13" s="832"/>
      <c r="C13" s="621" t="s">
        <v>14</v>
      </c>
      <c r="D13" s="376"/>
      <c r="E13" s="376"/>
      <c r="F13" s="376"/>
      <c r="G13" s="376"/>
      <c r="H13"/>
    </row>
    <row r="14" spans="1:8" s="574" customFormat="1" ht="15.75" customHeight="1">
      <c r="A14" s="949" t="s">
        <v>147</v>
      </c>
      <c r="B14" s="949"/>
      <c r="C14" s="949"/>
      <c r="D14" s="676">
        <f>SUM(D6:D13)</f>
        <v>2</v>
      </c>
      <c r="E14" s="676">
        <v>480</v>
      </c>
      <c r="F14" s="677">
        <v>0.59</v>
      </c>
      <c r="G14" s="677">
        <v>5.1181102362204717E-2</v>
      </c>
    </row>
    <row r="15" spans="1:8" ht="15.75" customHeight="1">
      <c r="A15" s="829" t="s">
        <v>148</v>
      </c>
      <c r="B15" s="832" t="s">
        <v>15</v>
      </c>
      <c r="C15" s="621" t="s">
        <v>16</v>
      </c>
      <c r="D15" s="376"/>
      <c r="E15" s="376"/>
      <c r="F15" s="376"/>
      <c r="G15" s="376"/>
      <c r="H15"/>
    </row>
    <row r="16" spans="1:8" ht="15.75" customHeight="1">
      <c r="A16" s="829"/>
      <c r="B16" s="832"/>
      <c r="C16" s="586" t="s">
        <v>17</v>
      </c>
      <c r="D16" s="576">
        <v>1</v>
      </c>
      <c r="E16" s="579">
        <v>50</v>
      </c>
      <c r="F16" s="215">
        <v>4.6699999999999998E-2</v>
      </c>
      <c r="G16" s="170">
        <v>0</v>
      </c>
      <c r="H16"/>
    </row>
    <row r="17" spans="1:14" ht="15.75" customHeight="1">
      <c r="A17" s="829"/>
      <c r="B17" s="832"/>
      <c r="C17" s="621" t="s">
        <v>18</v>
      </c>
      <c r="D17" s="376"/>
      <c r="E17" s="376"/>
      <c r="F17" s="376"/>
      <c r="G17" s="376"/>
      <c r="H17"/>
      <c r="K17" s="574"/>
      <c r="L17" s="574"/>
      <c r="M17" s="574"/>
      <c r="N17" s="574"/>
    </row>
    <row r="18" spans="1:14" ht="15.75" customHeight="1">
      <c r="A18" s="829"/>
      <c r="B18" s="902" t="s">
        <v>19</v>
      </c>
      <c r="C18" s="621" t="s">
        <v>20</v>
      </c>
      <c r="D18" s="376"/>
      <c r="E18" s="377"/>
      <c r="F18" s="809"/>
      <c r="G18" s="316"/>
      <c r="H18"/>
      <c r="K18" s="574"/>
      <c r="L18" s="574"/>
      <c r="M18" s="574"/>
      <c r="N18" s="574"/>
    </row>
    <row r="19" spans="1:14">
      <c r="A19" s="829"/>
      <c r="B19" s="902"/>
      <c r="C19" s="621" t="s">
        <v>21</v>
      </c>
      <c r="D19" s="376"/>
      <c r="E19" s="377"/>
      <c r="F19" s="809"/>
      <c r="G19" s="316"/>
      <c r="H19"/>
      <c r="K19" s="574"/>
      <c r="L19" s="574"/>
      <c r="M19" s="574"/>
      <c r="N19" s="574"/>
    </row>
    <row r="20" spans="1:14">
      <c r="A20" s="829"/>
      <c r="B20" s="902" t="s">
        <v>22</v>
      </c>
      <c r="C20" s="621" t="s">
        <v>23</v>
      </c>
      <c r="D20" s="376"/>
      <c r="E20" s="377"/>
      <c r="F20" s="809"/>
      <c r="G20" s="316"/>
      <c r="H20"/>
      <c r="J20" s="574"/>
      <c r="K20" s="574"/>
      <c r="L20" s="574"/>
      <c r="M20" s="574"/>
      <c r="N20" s="574"/>
    </row>
    <row r="21" spans="1:14">
      <c r="A21" s="829"/>
      <c r="B21" s="902"/>
      <c r="C21" s="621" t="s">
        <v>24</v>
      </c>
      <c r="D21" s="376"/>
      <c r="E21" s="377"/>
      <c r="F21" s="809"/>
      <c r="G21" s="316"/>
      <c r="H21"/>
      <c r="J21" s="574"/>
      <c r="K21" s="574"/>
      <c r="L21" s="574"/>
      <c r="M21" s="574"/>
      <c r="N21" s="574"/>
    </row>
    <row r="22" spans="1:14">
      <c r="A22" s="829"/>
      <c r="B22" s="902" t="s">
        <v>25</v>
      </c>
      <c r="C22" s="621" t="s">
        <v>26</v>
      </c>
      <c r="D22" s="376"/>
      <c r="E22" s="377"/>
      <c r="F22" s="809"/>
      <c r="G22" s="316"/>
      <c r="H22"/>
      <c r="J22" s="574"/>
      <c r="K22" s="574"/>
      <c r="L22" s="574"/>
      <c r="M22" s="574"/>
    </row>
    <row r="23" spans="1:14">
      <c r="A23" s="829"/>
      <c r="B23" s="902"/>
      <c r="C23" s="621" t="s">
        <v>27</v>
      </c>
      <c r="D23" s="376"/>
      <c r="E23" s="377"/>
      <c r="F23" s="809"/>
      <c r="G23" s="316"/>
      <c r="H23"/>
      <c r="J23" s="574"/>
      <c r="K23" s="574"/>
      <c r="L23" s="574"/>
      <c r="M23" s="574"/>
    </row>
    <row r="24" spans="1:14">
      <c r="A24" s="829"/>
      <c r="B24" s="902"/>
      <c r="C24" s="621" t="s">
        <v>28</v>
      </c>
      <c r="D24" s="376"/>
      <c r="E24" s="377">
        <v>0</v>
      </c>
      <c r="F24" s="809"/>
      <c r="G24" s="316"/>
      <c r="H24"/>
      <c r="J24" s="574"/>
      <c r="K24" s="574"/>
      <c r="L24" s="574"/>
      <c r="M24" s="574"/>
    </row>
    <row r="25" spans="1:14">
      <c r="A25" s="821" t="s">
        <v>147</v>
      </c>
      <c r="B25" s="821"/>
      <c r="C25" s="821"/>
      <c r="D25" s="674">
        <v>1</v>
      </c>
      <c r="E25" s="674">
        <v>50</v>
      </c>
      <c r="F25" s="614">
        <v>4.6699999999999998E-2</v>
      </c>
      <c r="G25" s="614">
        <v>0</v>
      </c>
      <c r="H25"/>
      <c r="J25" s="574"/>
      <c r="K25" s="574"/>
      <c r="L25" s="574"/>
      <c r="M25" s="574"/>
    </row>
    <row r="26" spans="1:14">
      <c r="A26" s="829" t="s">
        <v>150</v>
      </c>
      <c r="B26" s="829" t="s">
        <v>29</v>
      </c>
      <c r="C26" s="586" t="s">
        <v>30</v>
      </c>
      <c r="D26" s="168">
        <v>1</v>
      </c>
      <c r="E26" s="381">
        <v>40</v>
      </c>
      <c r="F26" s="810">
        <v>2.9916666666666667</v>
      </c>
      <c r="G26" s="45">
        <v>0.33147632311977715</v>
      </c>
      <c r="H26"/>
    </row>
    <row r="27" spans="1:14">
      <c r="A27" s="829"/>
      <c r="B27" s="829"/>
      <c r="C27" s="382" t="s">
        <v>31</v>
      </c>
      <c r="D27" s="376"/>
      <c r="E27" s="376"/>
      <c r="F27" s="376"/>
      <c r="G27" s="376"/>
      <c r="H27"/>
    </row>
    <row r="28" spans="1:14">
      <c r="A28" s="829"/>
      <c r="B28" s="829"/>
      <c r="C28" s="382" t="s">
        <v>32</v>
      </c>
      <c r="D28" s="376"/>
      <c r="E28" s="376"/>
      <c r="F28" s="376"/>
      <c r="G28" s="376"/>
      <c r="H28"/>
    </row>
    <row r="29" spans="1:14">
      <c r="A29" s="829"/>
      <c r="B29" s="829"/>
      <c r="C29" s="382" t="s">
        <v>33</v>
      </c>
      <c r="D29" s="376"/>
      <c r="E29" s="376"/>
      <c r="F29" s="376"/>
      <c r="G29" s="376"/>
      <c r="H29"/>
    </row>
    <row r="30" spans="1:14">
      <c r="A30" s="829"/>
      <c r="B30" s="829"/>
      <c r="C30" s="382" t="s">
        <v>34</v>
      </c>
      <c r="D30" s="376"/>
      <c r="E30" s="376"/>
      <c r="F30" s="376"/>
      <c r="G30" s="376"/>
      <c r="H30"/>
    </row>
    <row r="31" spans="1:14">
      <c r="A31" s="829"/>
      <c r="B31" s="829" t="s">
        <v>35</v>
      </c>
      <c r="C31" s="382" t="s">
        <v>36</v>
      </c>
      <c r="D31" s="376"/>
      <c r="E31" s="376"/>
      <c r="F31" s="376"/>
      <c r="G31" s="376"/>
      <c r="H31"/>
    </row>
    <row r="32" spans="1:14">
      <c r="A32" s="829"/>
      <c r="B32" s="829"/>
      <c r="C32" s="382" t="s">
        <v>37</v>
      </c>
      <c r="D32" s="376"/>
      <c r="E32" s="376"/>
      <c r="F32" s="376"/>
      <c r="G32" s="376"/>
      <c r="H32"/>
    </row>
    <row r="33" spans="1:8">
      <c r="A33" s="829"/>
      <c r="B33" s="829"/>
      <c r="C33" s="382" t="s">
        <v>38</v>
      </c>
      <c r="D33" s="376"/>
      <c r="E33" s="376"/>
      <c r="F33" s="376"/>
      <c r="G33" s="376"/>
      <c r="H33"/>
    </row>
    <row r="34" spans="1:8">
      <c r="A34" s="829"/>
      <c r="B34" s="829"/>
      <c r="C34" s="586" t="s">
        <v>39</v>
      </c>
      <c r="D34" s="576">
        <v>1</v>
      </c>
      <c r="E34" s="381">
        <v>80</v>
      </c>
      <c r="F34" s="215">
        <v>1.0208333333333335</v>
      </c>
      <c r="G34" s="170">
        <v>0.43673469387755098</v>
      </c>
      <c r="H34"/>
    </row>
    <row r="35" spans="1:8">
      <c r="A35" s="829"/>
      <c r="B35" s="829"/>
      <c r="C35" s="382" t="s">
        <v>40</v>
      </c>
      <c r="D35" s="376"/>
      <c r="E35" s="376"/>
      <c r="F35" s="376"/>
      <c r="G35" s="376"/>
      <c r="H35"/>
    </row>
    <row r="36" spans="1:8">
      <c r="A36" s="829"/>
      <c r="B36" s="829"/>
      <c r="C36" s="382" t="s">
        <v>41</v>
      </c>
      <c r="D36" s="376"/>
      <c r="E36" s="376"/>
      <c r="F36" s="376"/>
      <c r="G36" s="376"/>
      <c r="H36"/>
    </row>
    <row r="37" spans="1:8">
      <c r="A37" s="829"/>
      <c r="B37" s="829" t="s">
        <v>42</v>
      </c>
      <c r="C37" s="382" t="s">
        <v>43</v>
      </c>
      <c r="D37" s="376"/>
      <c r="E37" s="376"/>
      <c r="F37" s="376"/>
      <c r="G37" s="376"/>
      <c r="H37"/>
    </row>
    <row r="38" spans="1:8">
      <c r="A38" s="829"/>
      <c r="B38" s="829"/>
      <c r="C38" s="382" t="s">
        <v>44</v>
      </c>
      <c r="D38" s="376"/>
      <c r="E38" s="376"/>
      <c r="F38" s="376"/>
      <c r="G38" s="376"/>
      <c r="H38"/>
    </row>
    <row r="39" spans="1:8">
      <c r="A39" s="829"/>
      <c r="B39" s="829"/>
      <c r="C39" s="382" t="s">
        <v>45</v>
      </c>
      <c r="D39" s="376"/>
      <c r="E39" s="376"/>
      <c r="F39" s="376"/>
      <c r="G39" s="376"/>
      <c r="H39"/>
    </row>
    <row r="40" spans="1:8">
      <c r="A40" s="829"/>
      <c r="B40" s="829"/>
      <c r="C40" s="586" t="s">
        <v>46</v>
      </c>
      <c r="D40" s="576">
        <v>1</v>
      </c>
      <c r="E40" s="383">
        <v>160</v>
      </c>
      <c r="F40" s="810">
        <v>1.0541666666666667</v>
      </c>
      <c r="G40" s="45">
        <v>0.50395256916996045</v>
      </c>
      <c r="H40"/>
    </row>
    <row r="41" spans="1:8">
      <c r="A41" s="821" t="s">
        <v>147</v>
      </c>
      <c r="B41" s="821"/>
      <c r="C41" s="821"/>
      <c r="D41" s="674">
        <v>3</v>
      </c>
      <c r="E41" s="674">
        <v>280</v>
      </c>
      <c r="F41" s="614">
        <v>1.2642857142857142</v>
      </c>
      <c r="G41" s="614">
        <v>0.45291902071563089</v>
      </c>
      <c r="H41"/>
    </row>
    <row r="42" spans="1:8">
      <c r="A42" s="829" t="s">
        <v>154</v>
      </c>
      <c r="B42" s="829" t="s">
        <v>47</v>
      </c>
      <c r="C42" s="382" t="s">
        <v>48</v>
      </c>
      <c r="D42" s="376"/>
      <c r="E42" s="376"/>
      <c r="F42" s="376"/>
      <c r="G42" s="376"/>
      <c r="H42"/>
    </row>
    <row r="43" spans="1:8">
      <c r="A43" s="829"/>
      <c r="B43" s="829"/>
      <c r="C43" s="586" t="s">
        <v>49</v>
      </c>
      <c r="D43" s="113">
        <v>1</v>
      </c>
      <c r="E43" s="381">
        <v>120</v>
      </c>
      <c r="F43" s="215">
        <v>0.57499999999999996</v>
      </c>
      <c r="G43" s="170">
        <v>0.38647342995169082</v>
      </c>
      <c r="H43"/>
    </row>
    <row r="44" spans="1:8">
      <c r="A44" s="829"/>
      <c r="B44" s="829"/>
      <c r="C44" s="382" t="s">
        <v>50</v>
      </c>
      <c r="D44" s="376"/>
      <c r="E44" s="376"/>
      <c r="F44" s="376"/>
      <c r="G44" s="376"/>
      <c r="H44"/>
    </row>
    <row r="45" spans="1:8">
      <c r="A45" s="829"/>
      <c r="B45" s="829"/>
      <c r="C45" s="382" t="s">
        <v>51</v>
      </c>
      <c r="D45" s="376"/>
      <c r="E45" s="376"/>
      <c r="F45" s="376"/>
      <c r="G45" s="376"/>
      <c r="H45"/>
    </row>
    <row r="46" spans="1:8">
      <c r="A46" s="829"/>
      <c r="B46" s="829"/>
      <c r="C46" s="382" t="s">
        <v>52</v>
      </c>
      <c r="D46" s="376"/>
      <c r="E46" s="376"/>
      <c r="F46" s="376"/>
      <c r="G46" s="376"/>
      <c r="H46"/>
    </row>
    <row r="47" spans="1:8">
      <c r="A47" s="829"/>
      <c r="B47" s="829"/>
      <c r="C47" s="382" t="s">
        <v>53</v>
      </c>
      <c r="D47" s="113">
        <v>1</v>
      </c>
      <c r="E47" s="381"/>
      <c r="F47" s="215"/>
      <c r="G47" s="170"/>
      <c r="H47"/>
    </row>
    <row r="48" spans="1:8">
      <c r="A48" s="829"/>
      <c r="B48" s="829"/>
      <c r="C48" s="382" t="s">
        <v>54</v>
      </c>
      <c r="D48" s="376"/>
      <c r="E48" s="376"/>
      <c r="F48" s="376"/>
      <c r="G48" s="376"/>
      <c r="H48"/>
    </row>
    <row r="49" spans="1:8">
      <c r="A49" s="829"/>
      <c r="B49" s="829"/>
      <c r="C49" s="586" t="s">
        <v>55</v>
      </c>
      <c r="D49" s="113">
        <v>1</v>
      </c>
      <c r="E49" s="381">
        <v>200</v>
      </c>
      <c r="F49" s="810">
        <v>0.20833333333333331</v>
      </c>
      <c r="G49" s="45">
        <v>0.96000000000000008</v>
      </c>
      <c r="H49"/>
    </row>
    <row r="50" spans="1:8">
      <c r="A50" s="821" t="s">
        <v>147</v>
      </c>
      <c r="B50" s="821"/>
      <c r="C50" s="821"/>
      <c r="D50" s="674">
        <v>3</v>
      </c>
      <c r="E50" s="674">
        <v>320</v>
      </c>
      <c r="F50" s="614">
        <v>0.34583333333333333</v>
      </c>
      <c r="G50" s="614">
        <v>0.60240963855421692</v>
      </c>
      <c r="H50"/>
    </row>
    <row r="51" spans="1:8" ht="15" customHeight="1">
      <c r="A51" s="829" t="s">
        <v>230</v>
      </c>
      <c r="B51" s="832" t="s">
        <v>366</v>
      </c>
      <c r="C51" s="384" t="s">
        <v>57</v>
      </c>
      <c r="D51" s="376"/>
      <c r="E51" s="376"/>
      <c r="F51" s="376"/>
      <c r="G51" s="376"/>
      <c r="H51"/>
    </row>
    <row r="52" spans="1:8" ht="15" customHeight="1">
      <c r="A52" s="829"/>
      <c r="B52" s="832"/>
      <c r="C52" s="384" t="s">
        <v>58</v>
      </c>
      <c r="D52" s="376"/>
      <c r="E52" s="376"/>
      <c r="F52" s="376"/>
      <c r="G52" s="376"/>
      <c r="H52"/>
    </row>
    <row r="53" spans="1:8" ht="15" customHeight="1">
      <c r="A53" s="829"/>
      <c r="B53" s="832"/>
      <c r="C53" s="587" t="s">
        <v>59</v>
      </c>
      <c r="D53" s="576">
        <v>1</v>
      </c>
      <c r="E53" s="385">
        <v>50</v>
      </c>
      <c r="F53" s="215">
        <v>0.77333333333333332</v>
      </c>
      <c r="G53" s="170">
        <v>1.2241379310344829</v>
      </c>
      <c r="H53"/>
    </row>
    <row r="54" spans="1:8" ht="15" customHeight="1">
      <c r="A54" s="829"/>
      <c r="B54" s="832" t="s">
        <v>60</v>
      </c>
      <c r="C54" s="384" t="s">
        <v>61</v>
      </c>
      <c r="D54" s="376"/>
      <c r="E54" s="376"/>
      <c r="F54" s="376"/>
      <c r="G54" s="376"/>
      <c r="H54"/>
    </row>
    <row r="55" spans="1:8" ht="15" customHeight="1">
      <c r="A55" s="829"/>
      <c r="B55" s="832"/>
      <c r="C55" s="384" t="s">
        <v>62</v>
      </c>
      <c r="D55" s="376"/>
      <c r="E55" s="376"/>
      <c r="F55" s="376"/>
      <c r="G55" s="376"/>
      <c r="H55"/>
    </row>
    <row r="56" spans="1:8" ht="15" customHeight="1">
      <c r="A56" s="829"/>
      <c r="B56" s="832"/>
      <c r="C56" s="384" t="s">
        <v>63</v>
      </c>
      <c r="D56" s="376"/>
      <c r="E56" s="376"/>
      <c r="F56" s="376"/>
      <c r="G56" s="376"/>
      <c r="H56"/>
    </row>
    <row r="57" spans="1:8" ht="15" customHeight="1">
      <c r="A57" s="829"/>
      <c r="B57" s="832"/>
      <c r="C57" s="384" t="s">
        <v>64</v>
      </c>
      <c r="D57" s="376"/>
      <c r="E57" s="376"/>
      <c r="F57" s="376"/>
      <c r="G57" s="376"/>
      <c r="H57"/>
    </row>
    <row r="58" spans="1:8" ht="15" customHeight="1">
      <c r="A58" s="829"/>
      <c r="B58" s="832"/>
      <c r="C58" s="384" t="s">
        <v>65</v>
      </c>
      <c r="D58" s="376"/>
      <c r="E58" s="376"/>
      <c r="F58" s="376"/>
      <c r="G58" s="376"/>
      <c r="H58"/>
    </row>
    <row r="59" spans="1:8" ht="15" customHeight="1">
      <c r="A59" s="829"/>
      <c r="B59" s="832"/>
      <c r="C59" s="587" t="s">
        <v>66</v>
      </c>
      <c r="D59" s="386">
        <v>1</v>
      </c>
      <c r="E59" s="385">
        <v>180</v>
      </c>
      <c r="F59" s="215">
        <v>0.35185185185185186</v>
      </c>
      <c r="G59" s="170">
        <v>0.69487179487179496</v>
      </c>
      <c r="H59"/>
    </row>
    <row r="60" spans="1:8" ht="15" customHeight="1">
      <c r="A60" s="829"/>
      <c r="B60" s="832" t="s">
        <v>67</v>
      </c>
      <c r="C60" s="384" t="s">
        <v>68</v>
      </c>
      <c r="D60" s="376"/>
      <c r="E60" s="376"/>
      <c r="F60" s="376"/>
      <c r="G60" s="376"/>
      <c r="H60"/>
    </row>
    <row r="61" spans="1:8" ht="15" customHeight="1">
      <c r="A61" s="829"/>
      <c r="B61" s="832"/>
      <c r="C61" s="384" t="s">
        <v>69</v>
      </c>
      <c r="D61" s="376"/>
      <c r="E61" s="376"/>
      <c r="F61" s="376"/>
      <c r="G61" s="376"/>
      <c r="H61"/>
    </row>
    <row r="62" spans="1:8">
      <c r="A62" s="829"/>
      <c r="B62" s="832"/>
      <c r="C62" s="384" t="s">
        <v>70</v>
      </c>
      <c r="D62" s="376"/>
      <c r="E62" s="376"/>
      <c r="F62" s="376"/>
      <c r="G62" s="376"/>
      <c r="H62"/>
    </row>
    <row r="63" spans="1:8">
      <c r="A63" s="829"/>
      <c r="B63" s="832"/>
      <c r="C63" s="587" t="s">
        <v>71</v>
      </c>
      <c r="D63" s="113">
        <v>1</v>
      </c>
      <c r="E63" s="381">
        <v>40</v>
      </c>
      <c r="F63" s="810">
        <v>0.55833333333333335</v>
      </c>
      <c r="G63" s="45">
        <v>0.74205469327420548</v>
      </c>
      <c r="H63"/>
    </row>
    <row r="64" spans="1:8" ht="15" customHeight="1">
      <c r="A64" s="829"/>
      <c r="B64" s="950" t="s">
        <v>72</v>
      </c>
      <c r="C64" s="384" t="s">
        <v>73</v>
      </c>
      <c r="D64" s="387"/>
      <c r="E64" s="388"/>
      <c r="F64" s="809"/>
      <c r="G64" s="316"/>
      <c r="H64"/>
    </row>
    <row r="65" spans="1:8">
      <c r="A65" s="829"/>
      <c r="B65" s="950"/>
      <c r="C65" s="384" t="s">
        <v>74</v>
      </c>
      <c r="D65" s="387"/>
      <c r="E65" s="388"/>
      <c r="F65" s="809"/>
      <c r="G65" s="316"/>
      <c r="H65"/>
    </row>
    <row r="66" spans="1:8">
      <c r="A66" s="829"/>
      <c r="B66" s="950"/>
      <c r="C66" s="384" t="s">
        <v>75</v>
      </c>
      <c r="D66" s="387"/>
      <c r="E66" s="388"/>
      <c r="F66" s="809"/>
      <c r="G66" s="316"/>
      <c r="H66"/>
    </row>
    <row r="67" spans="1:8">
      <c r="A67" s="821" t="s">
        <v>147</v>
      </c>
      <c r="B67" s="821"/>
      <c r="C67" s="821"/>
      <c r="D67" s="674">
        <v>3</v>
      </c>
      <c r="E67" s="674">
        <v>270</v>
      </c>
      <c r="F67" s="614">
        <v>0.46049382716049381</v>
      </c>
      <c r="G67" s="614">
        <v>0.98391420911528149</v>
      </c>
      <c r="H67"/>
    </row>
    <row r="68" spans="1:8">
      <c r="A68" s="829" t="s">
        <v>162</v>
      </c>
      <c r="B68" s="678" t="s">
        <v>76</v>
      </c>
      <c r="C68" s="382" t="s">
        <v>77</v>
      </c>
      <c r="D68" s="376"/>
      <c r="E68" s="377"/>
      <c r="F68" s="809"/>
      <c r="G68" s="316"/>
      <c r="H68"/>
    </row>
    <row r="69" spans="1:8">
      <c r="A69" s="829"/>
      <c r="B69" s="950" t="s">
        <v>78</v>
      </c>
      <c r="C69" s="382" t="s">
        <v>79</v>
      </c>
      <c r="D69" s="376"/>
      <c r="E69" s="377"/>
      <c r="F69" s="809"/>
      <c r="G69" s="316"/>
      <c r="H69"/>
    </row>
    <row r="70" spans="1:8">
      <c r="A70" s="829"/>
      <c r="B70" s="950"/>
      <c r="C70" s="382" t="s">
        <v>80</v>
      </c>
      <c r="D70" s="376"/>
      <c r="E70" s="377"/>
      <c r="F70" s="809"/>
      <c r="G70" s="316"/>
      <c r="H70"/>
    </row>
    <row r="71" spans="1:8">
      <c r="A71" s="829"/>
      <c r="B71" s="950" t="s">
        <v>81</v>
      </c>
      <c r="C71" s="382" t="s">
        <v>82</v>
      </c>
      <c r="D71" s="376"/>
      <c r="E71" s="377"/>
      <c r="F71" s="809"/>
      <c r="G71" s="316"/>
      <c r="H71"/>
    </row>
    <row r="72" spans="1:8">
      <c r="A72" s="829"/>
      <c r="B72" s="950"/>
      <c r="C72" s="382" t="s">
        <v>83</v>
      </c>
      <c r="D72" s="376"/>
      <c r="E72" s="377"/>
      <c r="F72" s="809"/>
      <c r="G72" s="316"/>
      <c r="H72"/>
    </row>
    <row r="73" spans="1:8">
      <c r="A73" s="829"/>
      <c r="B73" s="832" t="s">
        <v>84</v>
      </c>
      <c r="C73" s="586" t="s">
        <v>85</v>
      </c>
      <c r="D73" s="168">
        <v>1</v>
      </c>
      <c r="E73" s="381">
        <v>80</v>
      </c>
      <c r="F73" s="810">
        <v>0.84583333333333344</v>
      </c>
      <c r="G73" s="45">
        <v>0.11330049261083744</v>
      </c>
      <c r="H73"/>
    </row>
    <row r="74" spans="1:8">
      <c r="A74" s="829"/>
      <c r="B74" s="832"/>
      <c r="C74" s="382" t="s">
        <v>86</v>
      </c>
      <c r="D74" s="376"/>
      <c r="E74" s="376"/>
      <c r="F74" s="376"/>
      <c r="G74" s="376"/>
      <c r="H74"/>
    </row>
    <row r="75" spans="1:8">
      <c r="A75" s="829"/>
      <c r="B75" s="832" t="s">
        <v>87</v>
      </c>
      <c r="C75" s="586" t="s">
        <v>88</v>
      </c>
      <c r="D75" s="576">
        <v>1</v>
      </c>
      <c r="E75" s="381">
        <v>120</v>
      </c>
      <c r="F75" s="215">
        <v>0.19166666666666668</v>
      </c>
      <c r="G75" s="170">
        <v>0.18840579710144925</v>
      </c>
      <c r="H75"/>
    </row>
    <row r="76" spans="1:8">
      <c r="A76" s="829"/>
      <c r="B76" s="832"/>
      <c r="C76" s="382" t="s">
        <v>89</v>
      </c>
      <c r="D76" s="376"/>
      <c r="E76" s="376"/>
      <c r="F76" s="376"/>
      <c r="G76" s="376"/>
      <c r="H76"/>
    </row>
    <row r="77" spans="1:8">
      <c r="A77" s="829"/>
      <c r="B77" s="832"/>
      <c r="C77" s="382" t="s">
        <v>90</v>
      </c>
      <c r="D77" s="376"/>
      <c r="E77" s="376"/>
      <c r="F77" s="376"/>
      <c r="G77" s="376"/>
      <c r="H77"/>
    </row>
    <row r="78" spans="1:8">
      <c r="A78" s="829"/>
      <c r="B78" s="832"/>
      <c r="C78" s="382" t="s">
        <v>91</v>
      </c>
      <c r="D78" s="376"/>
      <c r="E78" s="376"/>
      <c r="F78" s="376"/>
      <c r="G78" s="376"/>
      <c r="H78"/>
    </row>
    <row r="79" spans="1:8">
      <c r="A79" s="829"/>
      <c r="B79" s="950" t="s">
        <v>92</v>
      </c>
      <c r="C79" s="382" t="s">
        <v>93</v>
      </c>
      <c r="D79" s="376"/>
      <c r="E79" s="377"/>
      <c r="F79" s="809"/>
      <c r="G79" s="316"/>
      <c r="H79"/>
    </row>
    <row r="80" spans="1:8">
      <c r="A80" s="829"/>
      <c r="B80" s="950"/>
      <c r="C80" s="382" t="s">
        <v>94</v>
      </c>
      <c r="D80" s="379"/>
      <c r="E80" s="380"/>
      <c r="F80" s="809"/>
      <c r="G80" s="316"/>
      <c r="H80"/>
    </row>
    <row r="81" spans="1:107">
      <c r="A81" s="829"/>
      <c r="B81" s="950"/>
      <c r="C81" s="382" t="s">
        <v>95</v>
      </c>
      <c r="D81" s="376"/>
      <c r="E81" s="377"/>
      <c r="F81" s="809"/>
      <c r="G81" s="316"/>
      <c r="H81"/>
    </row>
    <row r="82" spans="1:107">
      <c r="A82" s="829"/>
      <c r="B82" s="950" t="s">
        <v>96</v>
      </c>
      <c r="C82" s="382" t="s">
        <v>97</v>
      </c>
      <c r="D82" s="376"/>
      <c r="E82" s="377"/>
      <c r="F82" s="809"/>
      <c r="G82" s="316"/>
      <c r="H82"/>
    </row>
    <row r="83" spans="1:107">
      <c r="A83" s="829"/>
      <c r="B83" s="950"/>
      <c r="C83" s="382" t="s">
        <v>98</v>
      </c>
      <c r="D83" s="376"/>
      <c r="E83" s="377"/>
      <c r="F83" s="809"/>
      <c r="G83" s="316"/>
      <c r="H83"/>
    </row>
    <row r="84" spans="1:107">
      <c r="A84" s="829"/>
      <c r="B84" s="950"/>
      <c r="C84" s="382" t="s">
        <v>99</v>
      </c>
      <c r="D84" s="379"/>
      <c r="E84" s="380"/>
      <c r="F84" s="809"/>
      <c r="G84" s="316"/>
      <c r="H84"/>
    </row>
    <row r="85" spans="1:107">
      <c r="A85" s="821" t="s">
        <v>147</v>
      </c>
      <c r="B85" s="821"/>
      <c r="C85" s="821"/>
      <c r="D85" s="674">
        <v>2</v>
      </c>
      <c r="E85" s="674">
        <v>200</v>
      </c>
      <c r="F85" s="614">
        <v>0.45333333333333337</v>
      </c>
      <c r="G85" s="614">
        <v>0.13235294117647059</v>
      </c>
      <c r="H85"/>
    </row>
    <row r="86" spans="1:107" ht="15" customHeight="1">
      <c r="A86" s="829" t="s">
        <v>174</v>
      </c>
      <c r="B86" s="829" t="s">
        <v>100</v>
      </c>
      <c r="C86" s="382" t="s">
        <v>101</v>
      </c>
      <c r="D86" s="377"/>
      <c r="E86" s="377"/>
      <c r="F86" s="377"/>
      <c r="G86" s="37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>
      <c r="A87" s="829"/>
      <c r="B87" s="829"/>
      <c r="C87" s="586" t="s">
        <v>102</v>
      </c>
      <c r="D87" s="673">
        <v>1</v>
      </c>
      <c r="E87" s="383">
        <v>40</v>
      </c>
      <c r="F87" s="215">
        <v>0.25833333333333336</v>
      </c>
      <c r="G87" s="170">
        <v>0.5161290322580645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>
      <c r="A88" s="829"/>
      <c r="B88" s="829"/>
      <c r="C88" s="382" t="s">
        <v>103</v>
      </c>
      <c r="D88" s="377"/>
      <c r="E88" s="377"/>
      <c r="F88" s="377"/>
      <c r="G88" s="37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>
      <c r="A89" s="829"/>
      <c r="B89" s="589" t="s">
        <v>104</v>
      </c>
      <c r="C89" s="586" t="s">
        <v>105</v>
      </c>
      <c r="D89" s="113">
        <v>1</v>
      </c>
      <c r="E89" s="381">
        <v>40</v>
      </c>
      <c r="F89" s="810">
        <v>0.125</v>
      </c>
      <c r="G89" s="45">
        <v>0.8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>
      <c r="A90" s="829"/>
      <c r="B90" s="829" t="s">
        <v>106</v>
      </c>
      <c r="C90" s="382" t="s">
        <v>107</v>
      </c>
      <c r="D90" s="377"/>
      <c r="E90" s="377"/>
      <c r="F90" s="377"/>
      <c r="G90" s="37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>
      <c r="A91" s="829"/>
      <c r="B91" s="829"/>
      <c r="C91" s="382" t="s">
        <v>108</v>
      </c>
      <c r="D91" s="377"/>
      <c r="E91" s="377"/>
      <c r="F91" s="377"/>
      <c r="G91" s="37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>
      <c r="A92" s="829"/>
      <c r="B92" s="829"/>
      <c r="C92" s="586" t="s">
        <v>109</v>
      </c>
      <c r="D92" s="113">
        <v>1</v>
      </c>
      <c r="E92" s="381">
        <v>40</v>
      </c>
      <c r="F92" s="810">
        <v>1.6833333333333331</v>
      </c>
      <c r="G92" s="170">
        <v>0.13861386138613863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</row>
    <row r="93" spans="1:107" s="6" customFormat="1">
      <c r="A93" s="821" t="s">
        <v>147</v>
      </c>
      <c r="B93" s="821"/>
      <c r="C93" s="821"/>
      <c r="D93" s="674">
        <v>3</v>
      </c>
      <c r="E93" s="674">
        <v>120</v>
      </c>
      <c r="F93" s="614">
        <v>0.68888888888888888</v>
      </c>
      <c r="G93" s="662">
        <v>0.22580645161290322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</row>
    <row r="94" spans="1:107">
      <c r="A94" s="829" t="s">
        <v>177</v>
      </c>
      <c r="B94" s="829" t="s">
        <v>110</v>
      </c>
      <c r="C94" s="382" t="s">
        <v>111</v>
      </c>
      <c r="D94" s="377"/>
      <c r="E94" s="377"/>
      <c r="F94" s="377"/>
      <c r="G94" s="377"/>
      <c r="H94"/>
    </row>
    <row r="95" spans="1:107">
      <c r="A95" s="829"/>
      <c r="B95" s="829"/>
      <c r="C95" s="586" t="s">
        <v>112</v>
      </c>
      <c r="D95" s="113">
        <v>1</v>
      </c>
      <c r="E95" s="381">
        <v>50</v>
      </c>
      <c r="F95" s="215">
        <v>1.62</v>
      </c>
      <c r="G95" s="170">
        <v>5.7613168724279837E-2</v>
      </c>
      <c r="H95"/>
    </row>
    <row r="96" spans="1:107">
      <c r="A96" s="829"/>
      <c r="B96" s="829"/>
      <c r="C96" s="382" t="s">
        <v>113</v>
      </c>
      <c r="D96" s="377"/>
      <c r="E96" s="377"/>
      <c r="F96" s="377"/>
      <c r="G96" s="377"/>
      <c r="H96"/>
    </row>
    <row r="97" spans="1:8">
      <c r="A97" s="829"/>
      <c r="B97" s="829" t="s">
        <v>114</v>
      </c>
      <c r="C97" s="586" t="s">
        <v>115</v>
      </c>
      <c r="D97" s="113">
        <v>1</v>
      </c>
      <c r="E97" s="381">
        <v>50</v>
      </c>
      <c r="F97" s="215">
        <v>0.88</v>
      </c>
      <c r="G97" s="170">
        <v>0.50757575757575757</v>
      </c>
      <c r="H97"/>
    </row>
    <row r="98" spans="1:8">
      <c r="A98" s="829"/>
      <c r="B98" s="829"/>
      <c r="C98" s="382" t="s">
        <v>116</v>
      </c>
      <c r="D98" s="377"/>
      <c r="E98" s="377"/>
      <c r="F98" s="377"/>
      <c r="G98" s="377"/>
      <c r="H98"/>
    </row>
    <row r="99" spans="1:8">
      <c r="A99" s="829"/>
      <c r="B99" s="829"/>
      <c r="C99" s="382" t="s">
        <v>117</v>
      </c>
      <c r="D99" s="377"/>
      <c r="E99" s="377"/>
      <c r="F99" s="377"/>
      <c r="G99" s="377"/>
      <c r="H99"/>
    </row>
    <row r="100" spans="1:8">
      <c r="A100" s="829"/>
      <c r="B100" s="829" t="s">
        <v>118</v>
      </c>
      <c r="C100" s="586" t="s">
        <v>119</v>
      </c>
      <c r="D100" s="113">
        <v>1</v>
      </c>
      <c r="E100" s="381">
        <v>50</v>
      </c>
      <c r="F100" s="215">
        <v>0.82</v>
      </c>
      <c r="G100" s="170">
        <v>0.53658536585365857</v>
      </c>
      <c r="H100"/>
    </row>
    <row r="101" spans="1:8">
      <c r="A101" s="829"/>
      <c r="B101" s="829"/>
      <c r="C101" s="382" t="s">
        <v>120</v>
      </c>
      <c r="D101" s="377"/>
      <c r="E101" s="377"/>
      <c r="F101" s="377"/>
      <c r="G101" s="377"/>
      <c r="H101"/>
    </row>
    <row r="102" spans="1:8">
      <c r="A102" s="829"/>
      <c r="B102" s="951" t="s">
        <v>121</v>
      </c>
      <c r="C102" s="382" t="s">
        <v>122</v>
      </c>
      <c r="D102" s="376"/>
      <c r="E102" s="377"/>
      <c r="F102" s="809"/>
      <c r="G102" s="316"/>
      <c r="H102"/>
    </row>
    <row r="103" spans="1:8">
      <c r="A103" s="829"/>
      <c r="B103" s="951"/>
      <c r="C103" s="382" t="s">
        <v>123</v>
      </c>
      <c r="D103" s="376"/>
      <c r="E103" s="377"/>
      <c r="F103" s="809"/>
      <c r="G103" s="316"/>
      <c r="H103"/>
    </row>
    <row r="104" spans="1:8">
      <c r="A104" s="829"/>
      <c r="B104" s="951" t="s">
        <v>124</v>
      </c>
      <c r="C104" s="382" t="s">
        <v>125</v>
      </c>
      <c r="D104" s="376"/>
      <c r="E104" s="377"/>
      <c r="F104" s="809"/>
      <c r="G104" s="316"/>
      <c r="H104"/>
    </row>
    <row r="105" spans="1:8">
      <c r="A105" s="829"/>
      <c r="B105" s="951"/>
      <c r="C105" s="382" t="s">
        <v>126</v>
      </c>
      <c r="D105" s="376"/>
      <c r="E105" s="377"/>
      <c r="F105" s="809"/>
      <c r="G105" s="316"/>
      <c r="H105"/>
    </row>
    <row r="106" spans="1:8">
      <c r="A106" s="829"/>
      <c r="B106" s="829" t="s">
        <v>127</v>
      </c>
      <c r="C106" s="382" t="s">
        <v>128</v>
      </c>
      <c r="D106" s="377"/>
      <c r="E106" s="377"/>
      <c r="F106" s="377"/>
      <c r="G106" s="377"/>
      <c r="H106"/>
    </row>
    <row r="107" spans="1:8">
      <c r="A107" s="829"/>
      <c r="B107" s="829"/>
      <c r="C107" s="382" t="s">
        <v>129</v>
      </c>
      <c r="D107" s="377"/>
      <c r="E107" s="377"/>
      <c r="F107" s="377"/>
      <c r="G107" s="377"/>
      <c r="H107"/>
    </row>
    <row r="108" spans="1:8">
      <c r="A108" s="829"/>
      <c r="B108" s="829"/>
      <c r="C108" s="586" t="s">
        <v>130</v>
      </c>
      <c r="D108" s="113">
        <v>1</v>
      </c>
      <c r="E108" s="381">
        <v>160</v>
      </c>
      <c r="F108" s="810">
        <v>0.25624999999999998</v>
      </c>
      <c r="G108" s="45">
        <v>0.64227642276422758</v>
      </c>
      <c r="H108"/>
    </row>
    <row r="109" spans="1:8">
      <c r="A109" s="821" t="s">
        <v>147</v>
      </c>
      <c r="B109" s="821"/>
      <c r="C109" s="821"/>
      <c r="D109" s="674">
        <v>4</v>
      </c>
      <c r="E109" s="674">
        <v>310</v>
      </c>
      <c r="F109" s="614">
        <v>0.66774193548387095</v>
      </c>
      <c r="G109" s="614">
        <v>0.36392914653784214</v>
      </c>
      <c r="H109"/>
    </row>
    <row r="110" spans="1:8">
      <c r="A110" s="952" t="s">
        <v>131</v>
      </c>
      <c r="B110" s="952"/>
      <c r="C110" s="952"/>
      <c r="D110" s="675">
        <v>21</v>
      </c>
      <c r="E110" s="675">
        <v>2180</v>
      </c>
      <c r="F110" s="614">
        <v>0.48455657492354737</v>
      </c>
      <c r="G110" s="614">
        <v>0.43515304512464503</v>
      </c>
      <c r="H110"/>
    </row>
    <row r="111" spans="1:8" ht="15.75" customHeight="1">
      <c r="A111" s="375" t="s">
        <v>186</v>
      </c>
      <c r="B111" s="311" t="s">
        <v>375</v>
      </c>
      <c r="C111" s="311"/>
      <c r="D111" s="373"/>
      <c r="E111" s="311"/>
      <c r="F111" s="311"/>
      <c r="G111" s="311"/>
      <c r="H111"/>
    </row>
    <row r="112" spans="1:8" ht="15.75" customHeight="1">
      <c r="A112" s="314" t="s">
        <v>353</v>
      </c>
      <c r="B112" s="312" t="s">
        <v>354</v>
      </c>
      <c r="C112" s="312"/>
      <c r="D112" s="374"/>
      <c r="E112" s="312"/>
      <c r="F112" s="312"/>
      <c r="G112" s="312"/>
      <c r="H112"/>
    </row>
  </sheetData>
  <mergeCells count="55">
    <mergeCell ref="A109:C109"/>
    <mergeCell ref="A110:C110"/>
    <mergeCell ref="A42:A49"/>
    <mergeCell ref="A1:G1"/>
    <mergeCell ref="A2:G2"/>
    <mergeCell ref="D3:D5"/>
    <mergeCell ref="E3:E5"/>
    <mergeCell ref="A3:A5"/>
    <mergeCell ref="A6:A13"/>
    <mergeCell ref="A50:C50"/>
    <mergeCell ref="A15:A24"/>
    <mergeCell ref="B86:B88"/>
    <mergeCell ref="B90:B92"/>
    <mergeCell ref="B94:B96"/>
    <mergeCell ref="B97:B99"/>
    <mergeCell ref="A93:C93"/>
    <mergeCell ref="A86:A92"/>
    <mergeCell ref="A25:C25"/>
    <mergeCell ref="B64:B66"/>
    <mergeCell ref="B26:B30"/>
    <mergeCell ref="B31:B36"/>
    <mergeCell ref="B37:B40"/>
    <mergeCell ref="B42:B49"/>
    <mergeCell ref="A41:C41"/>
    <mergeCell ref="A26:A40"/>
    <mergeCell ref="B79:B81"/>
    <mergeCell ref="B82:B84"/>
    <mergeCell ref="B51:B53"/>
    <mergeCell ref="B54:B59"/>
    <mergeCell ref="B60:B63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20:B21"/>
    <mergeCell ref="B22:B24"/>
    <mergeCell ref="B69:B70"/>
    <mergeCell ref="B71:B72"/>
    <mergeCell ref="B73:B74"/>
    <mergeCell ref="A67:C67"/>
    <mergeCell ref="A51:A66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A112"/>
  <sheetViews>
    <sheetView zoomScale="85" zoomScaleNormal="85" zoomScaleSheetLayoutView="80" workbookViewId="0">
      <selection activeCell="I11" sqref="I11"/>
    </sheetView>
  </sheetViews>
  <sheetFormatPr defaultRowHeight="1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7.85546875" customWidth="1"/>
    <col min="7" max="7" width="27.28515625" style="4" customWidth="1"/>
    <col min="8" max="10" width="9.140625" style="4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ht="24.95" customHeight="1">
      <c r="A1" s="953" t="s">
        <v>374</v>
      </c>
      <c r="B1" s="953"/>
      <c r="C1" s="953"/>
      <c r="D1" s="953"/>
      <c r="E1" s="953"/>
      <c r="F1" s="953"/>
      <c r="G1" s="953"/>
      <c r="I1"/>
      <c r="J1"/>
    </row>
    <row r="2" spans="1:10" ht="24.95" customHeight="1">
      <c r="A2" s="954" t="s">
        <v>233</v>
      </c>
      <c r="B2" s="954"/>
      <c r="C2" s="954"/>
      <c r="D2" s="954"/>
      <c r="E2" s="954"/>
      <c r="F2" s="954"/>
      <c r="G2" s="954"/>
      <c r="I2"/>
      <c r="J2"/>
    </row>
    <row r="3" spans="1:10" ht="22.5" customHeight="1">
      <c r="A3" s="965" t="s">
        <v>141</v>
      </c>
      <c r="B3" s="960" t="s">
        <v>1</v>
      </c>
      <c r="C3" s="959" t="s">
        <v>2</v>
      </c>
      <c r="D3" s="958" t="s">
        <v>229</v>
      </c>
      <c r="E3" s="958" t="s">
        <v>133</v>
      </c>
      <c r="F3" s="963" t="s">
        <v>377</v>
      </c>
      <c r="G3" s="957" t="s">
        <v>232</v>
      </c>
      <c r="I3"/>
      <c r="J3"/>
    </row>
    <row r="4" spans="1:10" ht="22.5" customHeight="1">
      <c r="A4" s="864"/>
      <c r="B4" s="961"/>
      <c r="C4" s="962"/>
      <c r="D4" s="958"/>
      <c r="E4" s="958"/>
      <c r="F4" s="963"/>
      <c r="G4" s="861"/>
      <c r="I4"/>
      <c r="J4"/>
    </row>
    <row r="5" spans="1:10" ht="54.95" customHeight="1">
      <c r="A5" s="864"/>
      <c r="B5" s="961"/>
      <c r="C5" s="962"/>
      <c r="D5" s="959"/>
      <c r="E5" s="959"/>
      <c r="F5" s="964"/>
      <c r="G5" s="861"/>
      <c r="I5"/>
      <c r="J5"/>
    </row>
    <row r="6" spans="1:10" ht="15.75" customHeight="1">
      <c r="A6" s="829" t="s">
        <v>143</v>
      </c>
      <c r="B6" s="955" t="s">
        <v>4</v>
      </c>
      <c r="C6" s="682" t="s">
        <v>5</v>
      </c>
      <c r="D6" s="120"/>
      <c r="E6" s="120"/>
      <c r="F6" s="814"/>
      <c r="G6" s="121"/>
      <c r="I6"/>
      <c r="J6"/>
    </row>
    <row r="7" spans="1:10" ht="15.75" customHeight="1">
      <c r="A7" s="829"/>
      <c r="B7" s="955"/>
      <c r="C7" s="682" t="s">
        <v>6</v>
      </c>
      <c r="D7" s="120"/>
      <c r="E7" s="120"/>
      <c r="F7" s="814"/>
      <c r="G7" s="121"/>
      <c r="I7"/>
      <c r="J7"/>
    </row>
    <row r="8" spans="1:10" ht="15.75" customHeight="1">
      <c r="A8" s="829"/>
      <c r="B8" s="956" t="s">
        <v>7</v>
      </c>
      <c r="C8" s="682" t="s">
        <v>8</v>
      </c>
      <c r="D8" s="120"/>
      <c r="E8" s="120"/>
      <c r="F8" s="815"/>
      <c r="G8" s="120"/>
      <c r="I8"/>
      <c r="J8"/>
    </row>
    <row r="9" spans="1:10" ht="15.75" customHeight="1">
      <c r="A9" s="829"/>
      <c r="B9" s="956"/>
      <c r="C9" s="679" t="s">
        <v>9</v>
      </c>
      <c r="D9" s="813">
        <v>1</v>
      </c>
      <c r="E9" s="813">
        <v>100</v>
      </c>
      <c r="F9" s="816">
        <v>4.3</v>
      </c>
      <c r="G9" s="165">
        <v>0.16434108527131783</v>
      </c>
      <c r="I9"/>
      <c r="J9"/>
    </row>
    <row r="10" spans="1:10" ht="15.75" customHeight="1">
      <c r="A10" s="829"/>
      <c r="B10" s="956"/>
      <c r="C10" s="682" t="s">
        <v>10</v>
      </c>
      <c r="D10" s="120"/>
      <c r="E10" s="120"/>
      <c r="F10" s="815"/>
      <c r="G10" s="120"/>
      <c r="I10"/>
      <c r="J10"/>
    </row>
    <row r="11" spans="1:10" ht="15.75" customHeight="1">
      <c r="A11" s="829"/>
      <c r="B11" s="956" t="s">
        <v>11</v>
      </c>
      <c r="C11" s="682" t="s">
        <v>12</v>
      </c>
      <c r="D11" s="120"/>
      <c r="E11" s="120"/>
      <c r="F11" s="815"/>
      <c r="G11" s="120"/>
      <c r="I11"/>
      <c r="J11"/>
    </row>
    <row r="12" spans="1:10" ht="15.75" customHeight="1">
      <c r="A12" s="829"/>
      <c r="B12" s="956"/>
      <c r="C12" s="682" t="s">
        <v>13</v>
      </c>
      <c r="D12" s="120"/>
      <c r="E12" s="120"/>
      <c r="F12" s="815"/>
      <c r="G12" s="120"/>
      <c r="I12"/>
      <c r="J12"/>
    </row>
    <row r="13" spans="1:10" ht="15.75" customHeight="1">
      <c r="A13" s="829"/>
      <c r="B13" s="956"/>
      <c r="C13" s="682" t="s">
        <v>14</v>
      </c>
      <c r="D13" s="120"/>
      <c r="E13" s="120"/>
      <c r="F13" s="815"/>
      <c r="G13" s="120"/>
      <c r="I13"/>
      <c r="J13"/>
    </row>
    <row r="14" spans="1:10" s="574" customFormat="1" ht="15.75" customHeight="1">
      <c r="A14" s="949" t="s">
        <v>147</v>
      </c>
      <c r="B14" s="949"/>
      <c r="C14" s="949"/>
      <c r="D14" s="685">
        <f>SUM(D6:D13)</f>
        <v>1</v>
      </c>
      <c r="E14" s="685">
        <f>SUM(E6:E13)</f>
        <v>100</v>
      </c>
      <c r="F14" s="820">
        <v>4.3</v>
      </c>
      <c r="G14" s="677">
        <v>0.16434108527131783</v>
      </c>
      <c r="H14" s="4"/>
    </row>
    <row r="15" spans="1:10" ht="15.75" customHeight="1">
      <c r="A15" s="972" t="s">
        <v>148</v>
      </c>
      <c r="B15" s="956" t="s">
        <v>15</v>
      </c>
      <c r="C15" s="682" t="s">
        <v>16</v>
      </c>
      <c r="D15" s="120"/>
      <c r="E15" s="120"/>
      <c r="F15" s="815"/>
      <c r="G15" s="120"/>
      <c r="I15"/>
      <c r="J15"/>
    </row>
    <row r="16" spans="1:10" ht="15.75" customHeight="1">
      <c r="A16" s="973"/>
      <c r="B16" s="956"/>
      <c r="C16" s="679" t="s">
        <v>17</v>
      </c>
      <c r="D16" s="116">
        <v>1</v>
      </c>
      <c r="E16" s="124">
        <v>200</v>
      </c>
      <c r="F16" s="684">
        <v>0.83666666666666667</v>
      </c>
      <c r="G16" s="164">
        <v>7.9681274900398405E-2</v>
      </c>
      <c r="I16"/>
      <c r="J16"/>
    </row>
    <row r="17" spans="1:10" ht="15.75" customHeight="1">
      <c r="A17" s="973"/>
      <c r="B17" s="956"/>
      <c r="C17" s="682" t="s">
        <v>18</v>
      </c>
      <c r="D17" s="120"/>
      <c r="E17" s="120"/>
      <c r="F17" s="815"/>
      <c r="G17" s="120"/>
      <c r="I17"/>
      <c r="J17"/>
    </row>
    <row r="18" spans="1:10" ht="15.75" customHeight="1">
      <c r="A18" s="973"/>
      <c r="B18" s="955" t="s">
        <v>19</v>
      </c>
      <c r="C18" s="682" t="s">
        <v>20</v>
      </c>
      <c r="D18" s="120"/>
      <c r="E18" s="120"/>
      <c r="F18" s="814"/>
      <c r="G18" s="122"/>
      <c r="I18"/>
      <c r="J18"/>
    </row>
    <row r="19" spans="1:10" ht="15.75">
      <c r="A19" s="973"/>
      <c r="B19" s="955"/>
      <c r="C19" s="682" t="s">
        <v>21</v>
      </c>
      <c r="D19" s="120"/>
      <c r="E19" s="120"/>
      <c r="F19" s="814"/>
      <c r="G19" s="122"/>
      <c r="I19"/>
      <c r="J19"/>
    </row>
    <row r="20" spans="1:10" ht="15.75">
      <c r="A20" s="973"/>
      <c r="B20" s="955" t="s">
        <v>22</v>
      </c>
      <c r="C20" s="682" t="s">
        <v>23</v>
      </c>
      <c r="D20" s="120"/>
      <c r="E20" s="120"/>
      <c r="F20" s="814"/>
      <c r="G20" s="122"/>
      <c r="I20"/>
      <c r="J20"/>
    </row>
    <row r="21" spans="1:10" ht="15.75">
      <c r="A21" s="973"/>
      <c r="B21" s="955"/>
      <c r="C21" s="682" t="s">
        <v>24</v>
      </c>
      <c r="D21" s="120"/>
      <c r="E21" s="120"/>
      <c r="F21" s="814"/>
      <c r="G21" s="122"/>
      <c r="I21"/>
      <c r="J21"/>
    </row>
    <row r="22" spans="1:10" ht="15.75">
      <c r="A22" s="973"/>
      <c r="B22" s="955" t="s">
        <v>25</v>
      </c>
      <c r="C22" s="682" t="s">
        <v>26</v>
      </c>
      <c r="D22" s="120"/>
      <c r="E22" s="120"/>
      <c r="F22" s="814"/>
      <c r="G22" s="122"/>
      <c r="I22"/>
      <c r="J22"/>
    </row>
    <row r="23" spans="1:10" ht="15.75">
      <c r="A23" s="973"/>
      <c r="B23" s="955"/>
      <c r="C23" s="682" t="s">
        <v>27</v>
      </c>
      <c r="D23" s="120"/>
      <c r="E23" s="120"/>
      <c r="F23" s="814"/>
      <c r="G23" s="122"/>
      <c r="I23"/>
      <c r="J23"/>
    </row>
    <row r="24" spans="1:10" ht="15.75">
      <c r="A24" s="974"/>
      <c r="B24" s="955"/>
      <c r="C24" s="682" t="s">
        <v>28</v>
      </c>
      <c r="D24" s="686"/>
      <c r="E24" s="686"/>
      <c r="F24" s="814"/>
      <c r="G24" s="122"/>
      <c r="I24"/>
      <c r="J24"/>
    </row>
    <row r="25" spans="1:10" ht="15.75">
      <c r="A25" s="949" t="s">
        <v>147</v>
      </c>
      <c r="B25" s="949"/>
      <c r="C25" s="949"/>
      <c r="D25" s="812">
        <f>SUM(D15:D24)</f>
        <v>1</v>
      </c>
      <c r="E25" s="687">
        <f>SUM(E15:E24)</f>
        <v>200</v>
      </c>
      <c r="F25" s="817">
        <v>0.83666666666666667</v>
      </c>
      <c r="G25" s="672">
        <v>7.9681274900398405E-2</v>
      </c>
      <c r="I25"/>
      <c r="J25"/>
    </row>
    <row r="26" spans="1:10" ht="15.75">
      <c r="A26" s="972" t="s">
        <v>150</v>
      </c>
      <c r="B26" s="967" t="s">
        <v>29</v>
      </c>
      <c r="C26" s="679" t="s">
        <v>30</v>
      </c>
      <c r="D26" s="116">
        <v>1</v>
      </c>
      <c r="E26" s="119">
        <v>50</v>
      </c>
      <c r="F26" s="818">
        <v>3.666666666666667</v>
      </c>
      <c r="G26" s="111">
        <v>0.31999999999999995</v>
      </c>
      <c r="H26"/>
      <c r="I26"/>
      <c r="J26"/>
    </row>
    <row r="27" spans="1:10" ht="15.75">
      <c r="A27" s="973"/>
      <c r="B27" s="967"/>
      <c r="C27" s="682" t="s">
        <v>31</v>
      </c>
      <c r="D27" s="120"/>
      <c r="E27" s="120"/>
      <c r="F27" s="815"/>
      <c r="G27" s="120"/>
      <c r="H27"/>
      <c r="I27"/>
      <c r="J27"/>
    </row>
    <row r="28" spans="1:10" ht="15.75">
      <c r="A28" s="973"/>
      <c r="B28" s="967"/>
      <c r="C28" s="682" t="s">
        <v>32</v>
      </c>
      <c r="D28" s="120"/>
      <c r="E28" s="120"/>
      <c r="F28" s="815"/>
      <c r="G28" s="120"/>
      <c r="H28"/>
      <c r="I28"/>
      <c r="J28"/>
    </row>
    <row r="29" spans="1:10" ht="15.75">
      <c r="A29" s="973"/>
      <c r="B29" s="967"/>
      <c r="C29" s="682" t="s">
        <v>33</v>
      </c>
      <c r="D29" s="120"/>
      <c r="E29" s="120"/>
      <c r="F29" s="815"/>
      <c r="G29" s="120"/>
      <c r="H29"/>
      <c r="I29"/>
      <c r="J29"/>
    </row>
    <row r="30" spans="1:10" ht="15.75">
      <c r="A30" s="973"/>
      <c r="B30" s="967"/>
      <c r="C30" s="682" t="s">
        <v>34</v>
      </c>
      <c r="D30" s="120"/>
      <c r="E30" s="120"/>
      <c r="F30" s="815"/>
      <c r="G30" s="120"/>
      <c r="H30"/>
      <c r="I30"/>
      <c r="J30"/>
    </row>
    <row r="31" spans="1:10" ht="15.75">
      <c r="A31" s="973"/>
      <c r="B31" s="967" t="s">
        <v>35</v>
      </c>
      <c r="C31" s="682" t="s">
        <v>36</v>
      </c>
      <c r="D31" s="120"/>
      <c r="E31" s="120"/>
      <c r="F31" s="815"/>
      <c r="G31" s="120"/>
      <c r="H31"/>
      <c r="I31"/>
      <c r="J31"/>
    </row>
    <row r="32" spans="1:10" ht="15.75">
      <c r="A32" s="973"/>
      <c r="B32" s="967"/>
      <c r="C32" s="682" t="s">
        <v>37</v>
      </c>
      <c r="D32" s="120"/>
      <c r="E32" s="120"/>
      <c r="F32" s="815"/>
      <c r="G32" s="120"/>
      <c r="H32"/>
      <c r="I32"/>
      <c r="J32"/>
    </row>
    <row r="33" spans="1:10" ht="15.75">
      <c r="A33" s="973"/>
      <c r="B33" s="967"/>
      <c r="C33" s="682" t="s">
        <v>38</v>
      </c>
      <c r="D33" s="120"/>
      <c r="E33" s="120"/>
      <c r="F33" s="815"/>
      <c r="G33" s="120"/>
      <c r="H33"/>
      <c r="I33"/>
      <c r="J33"/>
    </row>
    <row r="34" spans="1:10" ht="15.75">
      <c r="A34" s="973"/>
      <c r="B34" s="967"/>
      <c r="C34" s="679" t="s">
        <v>39</v>
      </c>
      <c r="D34" s="116">
        <v>1</v>
      </c>
      <c r="E34" s="116">
        <v>300</v>
      </c>
      <c r="F34" s="684">
        <v>1.1166666666666667</v>
      </c>
      <c r="G34" s="164">
        <v>0.17910447761194029</v>
      </c>
      <c r="H34"/>
      <c r="I34"/>
      <c r="J34"/>
    </row>
    <row r="35" spans="1:10" ht="15.75">
      <c r="A35" s="973"/>
      <c r="B35" s="967"/>
      <c r="C35" s="682" t="s">
        <v>40</v>
      </c>
      <c r="D35" s="120"/>
      <c r="E35" s="120"/>
      <c r="F35" s="815"/>
      <c r="G35" s="120"/>
      <c r="H35"/>
      <c r="I35"/>
      <c r="J35"/>
    </row>
    <row r="36" spans="1:10" ht="15.75">
      <c r="A36" s="973"/>
      <c r="B36" s="967"/>
      <c r="C36" s="682" t="s">
        <v>41</v>
      </c>
      <c r="D36" s="120"/>
      <c r="E36" s="120"/>
      <c r="F36" s="815"/>
      <c r="G36" s="120"/>
      <c r="H36"/>
      <c r="I36"/>
      <c r="J36"/>
    </row>
    <row r="37" spans="1:10" ht="15.75">
      <c r="A37" s="973"/>
      <c r="B37" s="967" t="s">
        <v>42</v>
      </c>
      <c r="C37" s="682" t="s">
        <v>43</v>
      </c>
      <c r="D37" s="120"/>
      <c r="E37" s="120"/>
      <c r="F37" s="815"/>
      <c r="G37" s="120"/>
      <c r="H37"/>
      <c r="I37"/>
      <c r="J37"/>
    </row>
    <row r="38" spans="1:10" ht="15.75">
      <c r="A38" s="973"/>
      <c r="B38" s="967"/>
      <c r="C38" s="682" t="s">
        <v>44</v>
      </c>
      <c r="D38" s="120"/>
      <c r="E38" s="120"/>
      <c r="F38" s="815"/>
      <c r="G38" s="120"/>
      <c r="H38"/>
      <c r="I38"/>
      <c r="J38"/>
    </row>
    <row r="39" spans="1:10" ht="15.75">
      <c r="A39" s="973"/>
      <c r="B39" s="967"/>
      <c r="C39" s="682" t="s">
        <v>45</v>
      </c>
      <c r="D39" s="120"/>
      <c r="E39" s="120"/>
      <c r="F39" s="815"/>
      <c r="G39" s="120"/>
      <c r="H39"/>
      <c r="I39"/>
      <c r="J39"/>
    </row>
    <row r="40" spans="1:10" ht="15.75">
      <c r="A40" s="974"/>
      <c r="B40" s="967"/>
      <c r="C40" s="679" t="s">
        <v>46</v>
      </c>
      <c r="D40" s="116">
        <v>1</v>
      </c>
      <c r="E40" s="683">
        <v>300</v>
      </c>
      <c r="F40" s="818">
        <v>0.65666666666666662</v>
      </c>
      <c r="G40" s="111">
        <v>1.3384094754653131</v>
      </c>
      <c r="H40"/>
      <c r="I40"/>
      <c r="J40"/>
    </row>
    <row r="41" spans="1:10" ht="15.75">
      <c r="A41" s="949" t="s">
        <v>147</v>
      </c>
      <c r="B41" s="949"/>
      <c r="C41" s="949"/>
      <c r="D41" s="812">
        <f>SUM(D26:D40)</f>
        <v>3</v>
      </c>
      <c r="E41" s="687">
        <f>SUM(E26:E40)</f>
        <v>650</v>
      </c>
      <c r="F41" s="817">
        <v>1.1005128205128205</v>
      </c>
      <c r="G41" s="672">
        <v>0.53448275862068961</v>
      </c>
      <c r="H41"/>
      <c r="I41"/>
      <c r="J41"/>
    </row>
    <row r="42" spans="1:10" ht="15.75">
      <c r="A42" s="972" t="s">
        <v>154</v>
      </c>
      <c r="B42" s="967" t="s">
        <v>47</v>
      </c>
      <c r="C42" s="679" t="s">
        <v>48</v>
      </c>
      <c r="D42" s="581">
        <v>2</v>
      </c>
      <c r="E42" s="581">
        <v>1000</v>
      </c>
      <c r="F42" s="684">
        <v>1.534</v>
      </c>
      <c r="G42" s="111">
        <v>0.51151673185571489</v>
      </c>
      <c r="H42"/>
      <c r="I42"/>
      <c r="J42"/>
    </row>
    <row r="43" spans="1:10" ht="15.75">
      <c r="A43" s="973"/>
      <c r="B43" s="967"/>
      <c r="C43" s="679" t="s">
        <v>49</v>
      </c>
      <c r="D43" s="581">
        <v>1</v>
      </c>
      <c r="E43" s="581">
        <v>300</v>
      </c>
      <c r="F43" s="684">
        <v>0.95333333333333337</v>
      </c>
      <c r="G43" s="111">
        <v>0.31468531468531469</v>
      </c>
      <c r="H43"/>
      <c r="I43"/>
      <c r="J43"/>
    </row>
    <row r="44" spans="1:10" ht="15.75">
      <c r="A44" s="973"/>
      <c r="B44" s="967"/>
      <c r="C44" s="679" t="s">
        <v>50</v>
      </c>
      <c r="D44" s="581">
        <v>1</v>
      </c>
      <c r="E44" s="581">
        <v>600</v>
      </c>
      <c r="F44" s="819">
        <v>0.86388888888888893</v>
      </c>
      <c r="G44" s="111">
        <v>2.8781987582389728</v>
      </c>
      <c r="H44"/>
      <c r="I44"/>
      <c r="J44"/>
    </row>
    <row r="45" spans="1:10" ht="15.75">
      <c r="A45" s="973"/>
      <c r="B45" s="967"/>
      <c r="C45" s="682" t="s">
        <v>51</v>
      </c>
      <c r="D45" s="120"/>
      <c r="E45" s="120"/>
      <c r="F45" s="815"/>
      <c r="G45" s="120"/>
      <c r="H45"/>
      <c r="I45"/>
      <c r="J45"/>
    </row>
    <row r="46" spans="1:10" ht="15.75">
      <c r="A46" s="973"/>
      <c r="B46" s="967"/>
      <c r="C46" s="682" t="s">
        <v>52</v>
      </c>
      <c r="D46" s="120"/>
      <c r="E46" s="120"/>
      <c r="F46" s="815"/>
      <c r="G46" s="120"/>
      <c r="H46"/>
      <c r="I46"/>
      <c r="J46"/>
    </row>
    <row r="47" spans="1:10" ht="15.75">
      <c r="A47" s="973"/>
      <c r="B47" s="967"/>
      <c r="C47" s="679" t="s">
        <v>53</v>
      </c>
      <c r="D47" s="581">
        <v>1</v>
      </c>
      <c r="E47" s="581">
        <v>400</v>
      </c>
      <c r="F47" s="684">
        <v>1.8316666666666666</v>
      </c>
      <c r="G47" s="164">
        <v>0.15104640582347589</v>
      </c>
      <c r="H47"/>
      <c r="I47"/>
      <c r="J47"/>
    </row>
    <row r="48" spans="1:10" ht="15.75">
      <c r="A48" s="973"/>
      <c r="B48" s="967"/>
      <c r="C48" s="682" t="s">
        <v>54</v>
      </c>
      <c r="D48" s="120"/>
      <c r="E48" s="120"/>
      <c r="F48" s="815"/>
      <c r="G48" s="120"/>
      <c r="H48"/>
      <c r="I48"/>
      <c r="J48"/>
    </row>
    <row r="49" spans="1:10" ht="15.75">
      <c r="A49" s="974"/>
      <c r="B49" s="967"/>
      <c r="C49" s="679" t="s">
        <v>55</v>
      </c>
      <c r="D49" s="581">
        <v>1</v>
      </c>
      <c r="E49" s="581">
        <v>600</v>
      </c>
      <c r="F49" s="818">
        <v>1.1566666666666667</v>
      </c>
      <c r="G49" s="111">
        <v>0.13064361191162344</v>
      </c>
      <c r="H49"/>
      <c r="I49"/>
      <c r="J49"/>
    </row>
    <row r="50" spans="1:10" ht="15.75">
      <c r="A50" s="949" t="s">
        <v>147</v>
      </c>
      <c r="B50" s="949"/>
      <c r="C50" s="949"/>
      <c r="D50" s="688">
        <f>SUM(D42:D49)</f>
        <v>6</v>
      </c>
      <c r="E50" s="688">
        <f>SUM(E42:E49)</f>
        <v>2900</v>
      </c>
      <c r="F50" s="817">
        <v>1.2982758620689656</v>
      </c>
      <c r="G50" s="672">
        <v>0.30385126162018594</v>
      </c>
      <c r="H50"/>
      <c r="I50"/>
      <c r="J50"/>
    </row>
    <row r="51" spans="1:10" ht="15" customHeight="1">
      <c r="A51" s="972" t="s">
        <v>230</v>
      </c>
      <c r="B51" s="956" t="s">
        <v>56</v>
      </c>
      <c r="C51" s="689" t="s">
        <v>57</v>
      </c>
      <c r="D51" s="120"/>
      <c r="E51" s="120"/>
      <c r="F51" s="815"/>
      <c r="G51" s="120"/>
      <c r="H51"/>
      <c r="I51"/>
      <c r="J51"/>
    </row>
    <row r="52" spans="1:10" ht="15" customHeight="1">
      <c r="A52" s="973"/>
      <c r="B52" s="956"/>
      <c r="C52" s="689" t="s">
        <v>58</v>
      </c>
      <c r="D52" s="120"/>
      <c r="E52" s="120"/>
      <c r="F52" s="815"/>
      <c r="G52" s="120"/>
      <c r="H52"/>
      <c r="I52"/>
      <c r="J52"/>
    </row>
    <row r="53" spans="1:10" ht="15" customHeight="1">
      <c r="A53" s="973"/>
      <c r="B53" s="956"/>
      <c r="C53" s="680" t="s">
        <v>59</v>
      </c>
      <c r="D53" s="116">
        <v>1</v>
      </c>
      <c r="E53" s="117">
        <v>150</v>
      </c>
      <c r="F53" s="684">
        <v>1.5711111111111111</v>
      </c>
      <c r="G53" s="164">
        <v>0.18953323903818953</v>
      </c>
      <c r="H53"/>
      <c r="I53"/>
      <c r="J53"/>
    </row>
    <row r="54" spans="1:10" ht="15" customHeight="1">
      <c r="A54" s="973"/>
      <c r="B54" s="956" t="s">
        <v>60</v>
      </c>
      <c r="C54" s="689" t="s">
        <v>61</v>
      </c>
      <c r="D54" s="120"/>
      <c r="E54" s="120"/>
      <c r="F54" s="815"/>
      <c r="G54" s="120"/>
      <c r="H54"/>
      <c r="I54"/>
      <c r="J54"/>
    </row>
    <row r="55" spans="1:10" ht="15" customHeight="1">
      <c r="A55" s="973"/>
      <c r="B55" s="956"/>
      <c r="C55" s="689" t="s">
        <v>62</v>
      </c>
      <c r="D55" s="120"/>
      <c r="E55" s="120"/>
      <c r="F55" s="815"/>
      <c r="G55" s="120"/>
      <c r="H55"/>
      <c r="I55"/>
      <c r="J55"/>
    </row>
    <row r="56" spans="1:10" ht="15" customHeight="1">
      <c r="A56" s="973"/>
      <c r="B56" s="956"/>
      <c r="C56" s="689" t="s">
        <v>63</v>
      </c>
      <c r="D56" s="120"/>
      <c r="E56" s="120"/>
      <c r="F56" s="815"/>
      <c r="G56" s="120"/>
      <c r="H56"/>
      <c r="I56"/>
      <c r="J56"/>
    </row>
    <row r="57" spans="1:10" ht="15" customHeight="1">
      <c r="A57" s="973"/>
      <c r="B57" s="956"/>
      <c r="C57" s="689" t="s">
        <v>64</v>
      </c>
      <c r="D57" s="120"/>
      <c r="E57" s="120"/>
      <c r="F57" s="815"/>
      <c r="G57" s="120"/>
      <c r="H57"/>
      <c r="I57"/>
      <c r="J57"/>
    </row>
    <row r="58" spans="1:10" ht="15" customHeight="1">
      <c r="A58" s="973"/>
      <c r="B58" s="956"/>
      <c r="C58" s="689" t="s">
        <v>65</v>
      </c>
      <c r="D58" s="120"/>
      <c r="E58" s="120"/>
      <c r="F58" s="815"/>
      <c r="G58" s="120"/>
      <c r="H58"/>
      <c r="I58"/>
      <c r="J58"/>
    </row>
    <row r="59" spans="1:10" ht="15" customHeight="1">
      <c r="A59" s="973"/>
      <c r="B59" s="956"/>
      <c r="C59" s="680" t="s">
        <v>66</v>
      </c>
      <c r="D59" s="117">
        <v>1</v>
      </c>
      <c r="E59" s="117">
        <v>420</v>
      </c>
      <c r="F59" s="684">
        <v>2.4595238095238097</v>
      </c>
      <c r="G59" s="580">
        <v>4.8402710551790899E-2</v>
      </c>
      <c r="H59"/>
      <c r="I59"/>
      <c r="J59"/>
    </row>
    <row r="60" spans="1:10" ht="15" customHeight="1">
      <c r="A60" s="973"/>
      <c r="B60" s="956" t="s">
        <v>67</v>
      </c>
      <c r="C60" s="689" t="s">
        <v>68</v>
      </c>
      <c r="D60" s="120"/>
      <c r="E60" s="120"/>
      <c r="F60" s="815"/>
      <c r="G60" s="120"/>
      <c r="H60"/>
      <c r="I60"/>
      <c r="J60"/>
    </row>
    <row r="61" spans="1:10" ht="15" customHeight="1">
      <c r="A61" s="973"/>
      <c r="B61" s="956"/>
      <c r="C61" s="689" t="s">
        <v>69</v>
      </c>
      <c r="D61" s="120"/>
      <c r="E61" s="120"/>
      <c r="F61" s="815"/>
      <c r="G61" s="120"/>
      <c r="H61"/>
      <c r="I61"/>
      <c r="J61"/>
    </row>
    <row r="62" spans="1:10" ht="15.75">
      <c r="A62" s="973"/>
      <c r="B62" s="956"/>
      <c r="C62" s="689" t="s">
        <v>70</v>
      </c>
      <c r="D62" s="120"/>
      <c r="E62" s="120"/>
      <c r="F62" s="815"/>
      <c r="G62" s="120"/>
      <c r="H62"/>
      <c r="I62"/>
      <c r="J62"/>
    </row>
    <row r="63" spans="1:10" ht="15.75">
      <c r="A63" s="973"/>
      <c r="B63" s="956"/>
      <c r="C63" s="680" t="s">
        <v>71</v>
      </c>
      <c r="D63" s="118">
        <v>1</v>
      </c>
      <c r="E63" s="118">
        <v>100</v>
      </c>
      <c r="F63" s="818">
        <v>1.5366666666666666</v>
      </c>
      <c r="G63" s="111">
        <v>0.74186550976138832</v>
      </c>
      <c r="H63"/>
      <c r="I63"/>
      <c r="J63"/>
    </row>
    <row r="64" spans="1:10" ht="15" customHeight="1">
      <c r="A64" s="973"/>
      <c r="B64" s="955" t="s">
        <v>72</v>
      </c>
      <c r="C64" s="689" t="s">
        <v>73</v>
      </c>
      <c r="D64" s="690"/>
      <c r="E64" s="690"/>
      <c r="F64" s="814"/>
      <c r="G64" s="122"/>
      <c r="H64"/>
      <c r="I64"/>
      <c r="J64"/>
    </row>
    <row r="65" spans="1:10" ht="15.75">
      <c r="A65" s="973"/>
      <c r="B65" s="955"/>
      <c r="C65" s="689" t="s">
        <v>74</v>
      </c>
      <c r="D65" s="690"/>
      <c r="E65" s="690"/>
      <c r="F65" s="814"/>
      <c r="G65" s="122"/>
      <c r="H65"/>
      <c r="I65"/>
      <c r="J65"/>
    </row>
    <row r="66" spans="1:10" ht="15.75">
      <c r="A66" s="974"/>
      <c r="B66" s="955"/>
      <c r="C66" s="689" t="s">
        <v>75</v>
      </c>
      <c r="D66" s="691"/>
      <c r="E66" s="691"/>
      <c r="F66" s="814"/>
      <c r="G66" s="122"/>
      <c r="H66"/>
      <c r="I66"/>
      <c r="J66"/>
    </row>
    <row r="67" spans="1:10" ht="15.75">
      <c r="A67" s="949" t="s">
        <v>147</v>
      </c>
      <c r="B67" s="949"/>
      <c r="C67" s="949"/>
      <c r="D67" s="812">
        <f>SUM(D51:D66)</f>
        <v>3</v>
      </c>
      <c r="E67" s="687">
        <f>SUM(E51:E66)</f>
        <v>670</v>
      </c>
      <c r="F67" s="817">
        <v>2.1228855721393032</v>
      </c>
      <c r="G67" s="672">
        <v>0.14670728849308648</v>
      </c>
      <c r="H67"/>
      <c r="I67"/>
      <c r="J67"/>
    </row>
    <row r="68" spans="1:10" ht="15.75">
      <c r="A68" s="972" t="s">
        <v>162</v>
      </c>
      <c r="B68" s="692" t="s">
        <v>76</v>
      </c>
      <c r="C68" s="682" t="s">
        <v>77</v>
      </c>
      <c r="D68" s="693"/>
      <c r="E68" s="693"/>
      <c r="F68" s="814"/>
      <c r="G68" s="122"/>
      <c r="H68" s="2"/>
      <c r="I68" s="2"/>
      <c r="J68"/>
    </row>
    <row r="69" spans="1:10" ht="15.75">
      <c r="A69" s="973"/>
      <c r="B69" s="955" t="s">
        <v>78</v>
      </c>
      <c r="C69" s="682" t="s">
        <v>79</v>
      </c>
      <c r="D69" s="120"/>
      <c r="E69" s="120"/>
      <c r="F69" s="814"/>
      <c r="G69" s="122"/>
      <c r="H69" s="2"/>
      <c r="I69" s="2"/>
      <c r="J69"/>
    </row>
    <row r="70" spans="1:10" ht="15.75">
      <c r="A70" s="973"/>
      <c r="B70" s="955"/>
      <c r="C70" s="682" t="s">
        <v>80</v>
      </c>
      <c r="D70" s="120"/>
      <c r="E70" s="120"/>
      <c r="F70" s="814"/>
      <c r="G70" s="122"/>
      <c r="H70" s="2"/>
      <c r="I70" s="2"/>
      <c r="J70"/>
    </row>
    <row r="71" spans="1:10" ht="15.75">
      <c r="A71" s="973"/>
      <c r="B71" s="955" t="s">
        <v>81</v>
      </c>
      <c r="C71" s="682" t="s">
        <v>82</v>
      </c>
      <c r="D71" s="120"/>
      <c r="E71" s="120"/>
      <c r="F71" s="814"/>
      <c r="G71" s="122"/>
      <c r="H71"/>
      <c r="I71"/>
      <c r="J71"/>
    </row>
    <row r="72" spans="1:10" ht="15.75">
      <c r="A72" s="973"/>
      <c r="B72" s="955"/>
      <c r="C72" s="682" t="s">
        <v>83</v>
      </c>
      <c r="D72" s="694"/>
      <c r="E72" s="694"/>
      <c r="F72" s="814"/>
      <c r="G72" s="122"/>
      <c r="H72"/>
      <c r="I72"/>
      <c r="J72"/>
    </row>
    <row r="73" spans="1:10" ht="15.75">
      <c r="A73" s="973"/>
      <c r="B73" s="956" t="s">
        <v>84</v>
      </c>
      <c r="C73" s="679" t="s">
        <v>85</v>
      </c>
      <c r="D73" s="116">
        <v>1</v>
      </c>
      <c r="E73" s="116">
        <v>100</v>
      </c>
      <c r="F73" s="818">
        <v>1.4466666666666665</v>
      </c>
      <c r="G73" s="111">
        <v>0.11290322580645161</v>
      </c>
      <c r="H73"/>
      <c r="I73"/>
      <c r="J73"/>
    </row>
    <row r="74" spans="1:10" ht="15.75">
      <c r="A74" s="973"/>
      <c r="B74" s="956"/>
      <c r="C74" s="682" t="s">
        <v>86</v>
      </c>
      <c r="D74" s="120"/>
      <c r="E74" s="120"/>
      <c r="F74" s="815"/>
      <c r="G74" s="120"/>
      <c r="H74"/>
      <c r="I74"/>
      <c r="J74"/>
    </row>
    <row r="75" spans="1:10" ht="15.75">
      <c r="A75" s="973"/>
      <c r="B75" s="956" t="s">
        <v>87</v>
      </c>
      <c r="C75" s="679" t="s">
        <v>88</v>
      </c>
      <c r="D75" s="116">
        <v>1</v>
      </c>
      <c r="E75" s="116">
        <v>100</v>
      </c>
      <c r="F75" s="684">
        <v>4.8933333333333335</v>
      </c>
      <c r="G75" s="164">
        <v>0.1927792915531335</v>
      </c>
      <c r="H75"/>
      <c r="I75"/>
      <c r="J75"/>
    </row>
    <row r="76" spans="1:10" ht="15.75">
      <c r="A76" s="973"/>
      <c r="B76" s="956"/>
      <c r="C76" s="682" t="s">
        <v>89</v>
      </c>
      <c r="D76" s="120"/>
      <c r="E76" s="120"/>
      <c r="F76" s="815"/>
      <c r="G76" s="120"/>
      <c r="H76"/>
      <c r="I76"/>
      <c r="J76"/>
    </row>
    <row r="77" spans="1:10" ht="15.75">
      <c r="A77" s="973"/>
      <c r="B77" s="956"/>
      <c r="C77" s="682" t="s">
        <v>90</v>
      </c>
      <c r="D77" s="120"/>
      <c r="E77" s="120"/>
      <c r="F77" s="815"/>
      <c r="G77" s="120"/>
      <c r="H77"/>
      <c r="I77"/>
      <c r="J77"/>
    </row>
    <row r="78" spans="1:10" ht="15.75">
      <c r="A78" s="973"/>
      <c r="B78" s="956"/>
      <c r="C78" s="682" t="s">
        <v>91</v>
      </c>
      <c r="D78" s="120"/>
      <c r="E78" s="120"/>
      <c r="F78" s="815"/>
      <c r="G78" s="120"/>
      <c r="H78"/>
      <c r="I78"/>
      <c r="J78"/>
    </row>
    <row r="79" spans="1:10" ht="15.75">
      <c r="A79" s="973"/>
      <c r="B79" s="955" t="s">
        <v>92</v>
      </c>
      <c r="C79" s="682" t="s">
        <v>93</v>
      </c>
      <c r="D79" s="120"/>
      <c r="E79" s="120"/>
      <c r="F79" s="814"/>
      <c r="G79" s="122"/>
      <c r="H79"/>
      <c r="I79"/>
      <c r="J79"/>
    </row>
    <row r="80" spans="1:10" ht="15.75">
      <c r="A80" s="973"/>
      <c r="B80" s="955"/>
      <c r="C80" s="682" t="s">
        <v>94</v>
      </c>
      <c r="D80" s="120"/>
      <c r="E80" s="120"/>
      <c r="F80" s="814"/>
      <c r="G80" s="122"/>
      <c r="H80"/>
      <c r="I80"/>
      <c r="J80"/>
    </row>
    <row r="81" spans="1:105" ht="15.75">
      <c r="A81" s="973"/>
      <c r="B81" s="955"/>
      <c r="C81" s="682" t="s">
        <v>95</v>
      </c>
      <c r="D81" s="120"/>
      <c r="E81" s="120"/>
      <c r="F81" s="814"/>
      <c r="G81" s="122"/>
      <c r="H81"/>
      <c r="I81"/>
      <c r="J81"/>
    </row>
    <row r="82" spans="1:105" ht="15.75">
      <c r="A82" s="973"/>
      <c r="B82" s="955" t="s">
        <v>96</v>
      </c>
      <c r="C82" s="682" t="s">
        <v>97</v>
      </c>
      <c r="D82" s="120"/>
      <c r="E82" s="120"/>
      <c r="F82" s="814"/>
      <c r="G82" s="122"/>
      <c r="H82"/>
      <c r="I82"/>
      <c r="J82"/>
    </row>
    <row r="83" spans="1:105" ht="15.75">
      <c r="A83" s="973"/>
      <c r="B83" s="955"/>
      <c r="C83" s="682" t="s">
        <v>98</v>
      </c>
      <c r="D83" s="120"/>
      <c r="E83" s="120"/>
      <c r="F83" s="814"/>
      <c r="G83" s="122"/>
      <c r="H83"/>
      <c r="I83"/>
      <c r="J83"/>
    </row>
    <row r="84" spans="1:105" ht="15.75">
      <c r="A84" s="974"/>
      <c r="B84" s="955"/>
      <c r="C84" s="682" t="s">
        <v>99</v>
      </c>
      <c r="D84" s="686"/>
      <c r="E84" s="686"/>
      <c r="F84" s="814"/>
      <c r="G84" s="122"/>
      <c r="H84"/>
      <c r="I84"/>
      <c r="J84"/>
    </row>
    <row r="85" spans="1:105" ht="15.75">
      <c r="A85" s="949" t="s">
        <v>147</v>
      </c>
      <c r="B85" s="949"/>
      <c r="C85" s="949"/>
      <c r="D85" s="812">
        <f>SUM(D68:D84)</f>
        <v>2</v>
      </c>
      <c r="E85" s="687">
        <f>SUM(E68:E84)</f>
        <v>200</v>
      </c>
      <c r="F85" s="817">
        <v>3.17</v>
      </c>
      <c r="G85" s="672">
        <v>0.17455310199789695</v>
      </c>
      <c r="H85"/>
      <c r="I85"/>
      <c r="J85"/>
    </row>
    <row r="86" spans="1:105" ht="15" customHeight="1">
      <c r="A86" s="972" t="s">
        <v>174</v>
      </c>
      <c r="B86" s="967" t="s">
        <v>100</v>
      </c>
      <c r="C86" s="682" t="s">
        <v>101</v>
      </c>
      <c r="D86" s="120"/>
      <c r="E86" s="120"/>
      <c r="F86" s="815"/>
      <c r="G86" s="120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5.75">
      <c r="A87" s="973"/>
      <c r="B87" s="967"/>
      <c r="C87" s="679" t="s">
        <v>102</v>
      </c>
      <c r="D87" s="581">
        <v>1</v>
      </c>
      <c r="E87" s="581">
        <v>100</v>
      </c>
      <c r="F87" s="684">
        <v>1.2066666666666668</v>
      </c>
      <c r="G87" s="578">
        <v>0.29558011049723754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5.75">
      <c r="A88" s="973"/>
      <c r="B88" s="967"/>
      <c r="C88" s="682" t="s">
        <v>103</v>
      </c>
      <c r="D88" s="120"/>
      <c r="E88" s="120"/>
      <c r="F88" s="815"/>
      <c r="G88" s="120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5.75">
      <c r="A89" s="973"/>
      <c r="B89" s="681" t="s">
        <v>104</v>
      </c>
      <c r="C89" s="679" t="s">
        <v>105</v>
      </c>
      <c r="D89" s="118">
        <v>1</v>
      </c>
      <c r="E89" s="118">
        <v>100</v>
      </c>
      <c r="F89" s="818">
        <v>2.6</v>
      </c>
      <c r="G89" s="111">
        <v>9.6153846153846159E-2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5.75">
      <c r="A90" s="973"/>
      <c r="B90" s="967" t="s">
        <v>106</v>
      </c>
      <c r="C90" s="682" t="s">
        <v>107</v>
      </c>
      <c r="D90" s="120"/>
      <c r="E90" s="120"/>
      <c r="F90" s="815"/>
      <c r="G90" s="120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5.75">
      <c r="A91" s="973"/>
      <c r="B91" s="967"/>
      <c r="C91" s="682" t="s">
        <v>108</v>
      </c>
      <c r="D91" s="120"/>
      <c r="E91" s="120"/>
      <c r="F91" s="815"/>
      <c r="G91" s="120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5.75">
      <c r="A92" s="974"/>
      <c r="B92" s="967"/>
      <c r="C92" s="679" t="s">
        <v>109</v>
      </c>
      <c r="D92" s="118">
        <v>1</v>
      </c>
      <c r="E92" s="118">
        <v>300</v>
      </c>
      <c r="F92" s="818">
        <v>0.52888888888888885</v>
      </c>
      <c r="G92" s="164">
        <v>0.12815126050420167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s="6" customFormat="1" ht="15.75">
      <c r="A93" s="949" t="s">
        <v>147</v>
      </c>
      <c r="B93" s="949"/>
      <c r="C93" s="949"/>
      <c r="D93" s="812">
        <f>SUM(D86:D92)</f>
        <v>3</v>
      </c>
      <c r="E93" s="687">
        <f>SUM(E86:E92)</f>
        <v>500</v>
      </c>
      <c r="F93" s="817">
        <v>1.0786666666666667</v>
      </c>
      <c r="G93" s="695">
        <v>0.15018541409147093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5.75">
      <c r="A94" s="972" t="s">
        <v>177</v>
      </c>
      <c r="B94" s="967" t="s">
        <v>110</v>
      </c>
      <c r="C94" s="682" t="s">
        <v>111</v>
      </c>
      <c r="D94" s="120"/>
      <c r="E94" s="120"/>
      <c r="F94" s="815"/>
      <c r="G94" s="120"/>
      <c r="H94"/>
      <c r="I94"/>
      <c r="J94"/>
    </row>
    <row r="95" spans="1:105" ht="15.75">
      <c r="A95" s="973"/>
      <c r="B95" s="967"/>
      <c r="C95" s="679" t="s">
        <v>112</v>
      </c>
      <c r="D95" s="116">
        <v>1</v>
      </c>
      <c r="E95" s="116">
        <v>150</v>
      </c>
      <c r="F95" s="684">
        <v>1.5222222222222224</v>
      </c>
      <c r="G95" s="164">
        <v>2.9197080291970802E-2</v>
      </c>
      <c r="H95"/>
      <c r="I95"/>
      <c r="J95"/>
    </row>
    <row r="96" spans="1:105" ht="15.75">
      <c r="A96" s="973"/>
      <c r="B96" s="967"/>
      <c r="C96" s="682" t="s">
        <v>113</v>
      </c>
      <c r="D96" s="120"/>
      <c r="E96" s="120"/>
      <c r="F96" s="815"/>
      <c r="G96" s="120"/>
      <c r="H96"/>
      <c r="I96"/>
      <c r="J96"/>
    </row>
    <row r="97" spans="1:14" ht="15.75">
      <c r="A97" s="973"/>
      <c r="B97" s="956" t="s">
        <v>114</v>
      </c>
      <c r="C97" s="679" t="s">
        <v>115</v>
      </c>
      <c r="D97" s="116">
        <v>1</v>
      </c>
      <c r="E97" s="116">
        <v>250</v>
      </c>
      <c r="F97" s="684">
        <v>0.90800000000000003</v>
      </c>
      <c r="G97" s="164">
        <v>0.19970631424375918</v>
      </c>
      <c r="H97"/>
      <c r="I97"/>
      <c r="J97"/>
    </row>
    <row r="98" spans="1:14" ht="15.75">
      <c r="A98" s="973"/>
      <c r="B98" s="956"/>
      <c r="C98" s="682" t="s">
        <v>116</v>
      </c>
      <c r="D98" s="120"/>
      <c r="E98" s="120"/>
      <c r="F98" s="815"/>
      <c r="G98" s="120"/>
      <c r="H98"/>
      <c r="I98"/>
      <c r="J98"/>
    </row>
    <row r="99" spans="1:14" ht="15.75">
      <c r="A99" s="973"/>
      <c r="B99" s="956"/>
      <c r="C99" s="682" t="s">
        <v>117</v>
      </c>
      <c r="D99" s="120"/>
      <c r="E99" s="120"/>
      <c r="F99" s="815"/>
      <c r="G99" s="120"/>
      <c r="H99"/>
      <c r="I99"/>
      <c r="J99"/>
    </row>
    <row r="100" spans="1:14" ht="15.75">
      <c r="A100" s="973"/>
      <c r="B100" s="967" t="s">
        <v>118</v>
      </c>
      <c r="C100" s="679" t="s">
        <v>119</v>
      </c>
      <c r="D100" s="116">
        <v>1</v>
      </c>
      <c r="E100" s="116">
        <v>200</v>
      </c>
      <c r="F100" s="684">
        <v>1.1033333333333333</v>
      </c>
      <c r="G100" s="164">
        <v>0.18882175226586104</v>
      </c>
      <c r="H100"/>
      <c r="I100"/>
      <c r="J100"/>
    </row>
    <row r="101" spans="1:14" ht="15.75">
      <c r="A101" s="973"/>
      <c r="B101" s="967"/>
      <c r="C101" s="682" t="s">
        <v>120</v>
      </c>
      <c r="D101" s="120"/>
      <c r="E101" s="120"/>
      <c r="F101" s="815"/>
      <c r="G101" s="120"/>
      <c r="H101"/>
      <c r="I101"/>
      <c r="J101"/>
    </row>
    <row r="102" spans="1:14" ht="15.75">
      <c r="A102" s="973"/>
      <c r="B102" s="968" t="s">
        <v>121</v>
      </c>
      <c r="C102" s="682" t="s">
        <v>122</v>
      </c>
      <c r="D102" s="120"/>
      <c r="E102" s="120"/>
      <c r="F102" s="815"/>
      <c r="G102" s="120"/>
      <c r="H102"/>
      <c r="I102"/>
      <c r="J102"/>
    </row>
    <row r="103" spans="1:14" ht="15.75">
      <c r="A103" s="973"/>
      <c r="B103" s="968"/>
      <c r="C103" s="682" t="s">
        <v>123</v>
      </c>
      <c r="D103" s="120"/>
      <c r="E103" s="120"/>
      <c r="F103" s="814"/>
      <c r="G103" s="122"/>
      <c r="H103"/>
      <c r="I103"/>
      <c r="J103"/>
    </row>
    <row r="104" spans="1:14" ht="15.75">
      <c r="A104" s="973"/>
      <c r="B104" s="968" t="s">
        <v>124</v>
      </c>
      <c r="C104" s="682" t="s">
        <v>125</v>
      </c>
      <c r="D104" s="120"/>
      <c r="E104" s="120"/>
      <c r="F104" s="814"/>
      <c r="G104" s="122"/>
      <c r="H104"/>
      <c r="I104"/>
      <c r="J104"/>
    </row>
    <row r="105" spans="1:14" ht="15.75">
      <c r="A105" s="973"/>
      <c r="B105" s="968"/>
      <c r="C105" s="682" t="s">
        <v>126</v>
      </c>
      <c r="D105" s="120"/>
      <c r="E105" s="120"/>
      <c r="F105" s="814"/>
      <c r="G105" s="122"/>
      <c r="H105"/>
      <c r="I105"/>
      <c r="J105"/>
    </row>
    <row r="106" spans="1:14" ht="15.75">
      <c r="A106" s="973"/>
      <c r="B106" s="967" t="s">
        <v>127</v>
      </c>
      <c r="C106" s="682" t="s">
        <v>128</v>
      </c>
      <c r="D106" s="120"/>
      <c r="E106" s="120"/>
      <c r="F106" s="815"/>
      <c r="G106" s="120"/>
      <c r="H106"/>
      <c r="I106"/>
      <c r="J106"/>
    </row>
    <row r="107" spans="1:14" ht="15.75">
      <c r="A107" s="973"/>
      <c r="B107" s="967"/>
      <c r="C107" s="682" t="s">
        <v>129</v>
      </c>
      <c r="D107" s="120"/>
      <c r="E107" s="120"/>
      <c r="F107" s="815"/>
      <c r="G107" s="120"/>
      <c r="H107"/>
      <c r="I107"/>
      <c r="J107"/>
    </row>
    <row r="108" spans="1:14" ht="15.75">
      <c r="A108" s="974"/>
      <c r="B108" s="967"/>
      <c r="C108" s="679" t="s">
        <v>130</v>
      </c>
      <c r="D108" s="118">
        <v>1</v>
      </c>
      <c r="E108" s="118">
        <v>200</v>
      </c>
      <c r="F108" s="818">
        <v>1.9983333333333335</v>
      </c>
      <c r="G108" s="111">
        <v>0</v>
      </c>
      <c r="H108"/>
      <c r="I108"/>
      <c r="J108"/>
    </row>
    <row r="109" spans="1:14" ht="15.75">
      <c r="A109" s="949" t="s">
        <v>147</v>
      </c>
      <c r="B109" s="949"/>
      <c r="C109" s="966"/>
      <c r="D109" s="688">
        <f>SUM(D94:D108)</f>
        <v>4</v>
      </c>
      <c r="E109" s="688">
        <f>SUM(E94:E108)</f>
        <v>800</v>
      </c>
      <c r="F109" s="817">
        <v>1.3445833333333335</v>
      </c>
      <c r="G109" s="672">
        <v>8.7077781220948253E-2</v>
      </c>
      <c r="H109"/>
      <c r="I109"/>
      <c r="J109"/>
    </row>
    <row r="110" spans="1:14" ht="15.75">
      <c r="A110" s="969" t="s">
        <v>131</v>
      </c>
      <c r="B110" s="970"/>
      <c r="C110" s="971"/>
      <c r="D110" s="696">
        <f>SUM(D109,D93,D85,D67,D50,D41,D25,D14)</f>
        <v>23</v>
      </c>
      <c r="E110" s="696">
        <f>SUM(E109,E93,E85,E67,E50,E41,E25,E14)</f>
        <v>6020</v>
      </c>
      <c r="F110" s="817">
        <v>1.4533222591362127</v>
      </c>
      <c r="G110" s="672">
        <v>0.24052272640682745</v>
      </c>
      <c r="H110"/>
      <c r="I110"/>
      <c r="J110"/>
    </row>
    <row r="111" spans="1:14">
      <c r="A111" s="375" t="s">
        <v>186</v>
      </c>
      <c r="B111" s="311" t="s">
        <v>375</v>
      </c>
      <c r="C111" s="311"/>
      <c r="D111" s="311"/>
      <c r="E111" s="311"/>
      <c r="F111" s="311"/>
      <c r="G111" s="311"/>
      <c r="H111"/>
      <c r="I111"/>
      <c r="J111"/>
      <c r="N111" s="574"/>
    </row>
    <row r="112" spans="1:14">
      <c r="A112" s="314" t="s">
        <v>353</v>
      </c>
      <c r="B112" s="312" t="s">
        <v>354</v>
      </c>
      <c r="C112" s="312"/>
      <c r="D112" s="312"/>
      <c r="E112" s="312"/>
      <c r="F112" s="312"/>
      <c r="G112" s="312"/>
      <c r="H112"/>
      <c r="I112"/>
      <c r="J112"/>
    </row>
  </sheetData>
  <mergeCells count="55">
    <mergeCell ref="B71:B72"/>
    <mergeCell ref="B73:B74"/>
    <mergeCell ref="B79:B81"/>
    <mergeCell ref="B82:B84"/>
    <mergeCell ref="B75:B78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:G1"/>
    <mergeCell ref="A2:G2"/>
    <mergeCell ref="A109:C109"/>
    <mergeCell ref="B42:B49"/>
    <mergeCell ref="A50:C50"/>
    <mergeCell ref="A41:C41"/>
    <mergeCell ref="B86:B88"/>
    <mergeCell ref="B90:B92"/>
    <mergeCell ref="B106:B108"/>
    <mergeCell ref="B26:B30"/>
    <mergeCell ref="B37:B40"/>
    <mergeCell ref="B94:B96"/>
    <mergeCell ref="B97:B99"/>
    <mergeCell ref="B100:B101"/>
    <mergeCell ref="B102:B103"/>
    <mergeCell ref="B104:B105"/>
    <mergeCell ref="G3:G5"/>
    <mergeCell ref="B6:B7"/>
    <mergeCell ref="B8:B10"/>
    <mergeCell ref="B11:B13"/>
    <mergeCell ref="B15:B17"/>
    <mergeCell ref="E3:E5"/>
    <mergeCell ref="B3:B5"/>
    <mergeCell ref="C3:C5"/>
    <mergeCell ref="F3:F5"/>
    <mergeCell ref="A14:C14"/>
    <mergeCell ref="A6:A13"/>
    <mergeCell ref="A3:A5"/>
    <mergeCell ref="A25:C25"/>
    <mergeCell ref="B20:B21"/>
    <mergeCell ref="B22:B24"/>
    <mergeCell ref="B69:B70"/>
    <mergeCell ref="B18:B19"/>
    <mergeCell ref="B51:B5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P112"/>
  <sheetViews>
    <sheetView topLeftCell="A85" zoomScale="75" zoomScaleNormal="75" workbookViewId="0">
      <pane xSplit="3" topLeftCell="D1" activePane="topRight" state="frozen"/>
      <selection activeCell="A2" sqref="A2:J2"/>
      <selection pane="topRight" activeCell="P109" sqref="P109"/>
    </sheetView>
  </sheetViews>
  <sheetFormatPr defaultRowHeight="1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0.42578125" customWidth="1"/>
    <col min="9" max="9" width="26.140625" customWidth="1"/>
    <col min="10" max="10" width="19.85546875" customWidth="1"/>
    <col min="11" max="11" width="16.7109375" customWidth="1"/>
    <col min="12" max="12" width="17.7109375" customWidth="1"/>
  </cols>
  <sheetData>
    <row r="1" spans="1:12" ht="24.95" customHeight="1">
      <c r="A1" s="975" t="s">
        <v>374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</row>
    <row r="2" spans="1:12" ht="24.95" customHeight="1">
      <c r="A2" s="975" t="s">
        <v>234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</row>
    <row r="3" spans="1:12" ht="20.100000000000001" customHeight="1">
      <c r="A3" s="986" t="s">
        <v>141</v>
      </c>
      <c r="B3" s="863" t="s">
        <v>1</v>
      </c>
      <c r="C3" s="863" t="s">
        <v>2</v>
      </c>
      <c r="D3" s="987" t="s">
        <v>223</v>
      </c>
      <c r="E3" s="861" t="s">
        <v>133</v>
      </c>
      <c r="F3" s="976" t="s">
        <v>235</v>
      </c>
      <c r="G3" s="861" t="s">
        <v>236</v>
      </c>
      <c r="H3" s="861" t="s">
        <v>237</v>
      </c>
      <c r="I3" s="861" t="s">
        <v>275</v>
      </c>
      <c r="J3" s="861" t="s">
        <v>378</v>
      </c>
      <c r="K3" s="861" t="s">
        <v>379</v>
      </c>
      <c r="L3" s="861" t="s">
        <v>238</v>
      </c>
    </row>
    <row r="4" spans="1:12" ht="20.100000000000001" customHeight="1">
      <c r="A4" s="986"/>
      <c r="B4" s="863"/>
      <c r="C4" s="863"/>
      <c r="D4" s="987"/>
      <c r="E4" s="861"/>
      <c r="F4" s="976"/>
      <c r="G4" s="861"/>
      <c r="H4" s="861"/>
      <c r="I4" s="861"/>
      <c r="J4" s="861"/>
      <c r="K4" s="861"/>
      <c r="L4" s="861"/>
    </row>
    <row r="5" spans="1:12" ht="54.95" customHeight="1">
      <c r="A5" s="986"/>
      <c r="B5" s="863"/>
      <c r="C5" s="863"/>
      <c r="D5" s="987"/>
      <c r="E5" s="861"/>
      <c r="F5" s="976"/>
      <c r="G5" s="861"/>
      <c r="H5" s="861"/>
      <c r="I5" s="861"/>
      <c r="J5" s="861"/>
      <c r="K5" s="861"/>
      <c r="L5" s="861"/>
    </row>
    <row r="6" spans="1:12" ht="15" customHeight="1">
      <c r="A6" s="929" t="s">
        <v>143</v>
      </c>
      <c r="B6" s="833" t="s">
        <v>4</v>
      </c>
      <c r="C6" s="586" t="s">
        <v>5</v>
      </c>
      <c r="D6" s="113">
        <v>1</v>
      </c>
      <c r="E6" s="113">
        <v>120</v>
      </c>
      <c r="F6" s="224">
        <v>0.71572580645161277</v>
      </c>
      <c r="G6" s="45">
        <v>0.9</v>
      </c>
      <c r="H6" s="45">
        <v>0</v>
      </c>
      <c r="I6" s="45">
        <v>0</v>
      </c>
      <c r="J6" s="68">
        <v>0</v>
      </c>
      <c r="K6" s="68">
        <v>9.6666666666666661</v>
      </c>
      <c r="L6" s="45">
        <v>1</v>
      </c>
    </row>
    <row r="7" spans="1:12" ht="15" customHeight="1">
      <c r="A7" s="929"/>
      <c r="B7" s="894"/>
      <c r="C7" s="586" t="s">
        <v>6</v>
      </c>
      <c r="D7" s="113">
        <v>1</v>
      </c>
      <c r="E7" s="113">
        <v>60</v>
      </c>
      <c r="F7" s="224">
        <v>0.69325089605734769</v>
      </c>
      <c r="G7" s="45">
        <v>0.80327868852459017</v>
      </c>
      <c r="H7" s="45">
        <v>0</v>
      </c>
      <c r="I7" s="45">
        <v>0</v>
      </c>
      <c r="J7" s="68">
        <v>1.3333333333333333</v>
      </c>
      <c r="K7" s="68">
        <v>1.3333333333333333</v>
      </c>
      <c r="L7" s="45">
        <v>0.30952380952380953</v>
      </c>
    </row>
    <row r="8" spans="1:12" ht="15.75">
      <c r="A8" s="929"/>
      <c r="B8" s="882" t="s">
        <v>7</v>
      </c>
      <c r="C8" s="123" t="s">
        <v>8</v>
      </c>
      <c r="D8" s="225"/>
      <c r="E8" s="225"/>
      <c r="F8" s="226"/>
      <c r="G8" s="227"/>
      <c r="H8" s="227"/>
      <c r="I8" s="227"/>
      <c r="J8" s="82"/>
      <c r="K8" s="82"/>
      <c r="L8" s="227"/>
    </row>
    <row r="9" spans="1:12" ht="15.75">
      <c r="A9" s="929"/>
      <c r="B9" s="882"/>
      <c r="C9" s="123" t="s">
        <v>9</v>
      </c>
      <c r="D9" s="225"/>
      <c r="E9" s="225"/>
      <c r="F9" s="226"/>
      <c r="G9" s="227"/>
      <c r="H9" s="227"/>
      <c r="I9" s="227"/>
      <c r="J9" s="82"/>
      <c r="K9" s="82"/>
      <c r="L9" s="227"/>
    </row>
    <row r="10" spans="1:12" ht="15.75">
      <c r="A10" s="929"/>
      <c r="B10" s="882"/>
      <c r="C10" s="123" t="s">
        <v>10</v>
      </c>
      <c r="D10" s="225"/>
      <c r="E10" s="225"/>
      <c r="F10" s="226"/>
      <c r="G10" s="227"/>
      <c r="H10" s="227"/>
      <c r="I10" s="227"/>
      <c r="J10" s="82"/>
      <c r="K10" s="82"/>
      <c r="L10" s="227"/>
    </row>
    <row r="11" spans="1:12" ht="15.75" customHeight="1">
      <c r="A11" s="929"/>
      <c r="B11" s="983" t="s">
        <v>11</v>
      </c>
      <c r="C11" s="123" t="s">
        <v>144</v>
      </c>
      <c r="D11" s="225"/>
      <c r="E11" s="225"/>
      <c r="F11" s="226"/>
      <c r="G11" s="227"/>
      <c r="H11" s="227"/>
      <c r="I11" s="227"/>
      <c r="J11" s="82"/>
      <c r="K11" s="82"/>
      <c r="L11" s="227"/>
    </row>
    <row r="12" spans="1:12" ht="15.75">
      <c r="A12" s="929"/>
      <c r="B12" s="984"/>
      <c r="C12" s="123" t="s">
        <v>145</v>
      </c>
      <c r="D12" s="225"/>
      <c r="E12" s="225"/>
      <c r="F12" s="226"/>
      <c r="G12" s="227"/>
      <c r="H12" s="227"/>
      <c r="I12" s="227"/>
      <c r="J12" s="82"/>
      <c r="K12" s="82"/>
      <c r="L12" s="227"/>
    </row>
    <row r="13" spans="1:12" ht="15.75">
      <c r="A13" s="929"/>
      <c r="B13" s="985"/>
      <c r="C13" s="123" t="s">
        <v>146</v>
      </c>
      <c r="D13" s="225"/>
      <c r="E13" s="225"/>
      <c r="F13" s="226"/>
      <c r="G13" s="227"/>
      <c r="H13" s="227"/>
      <c r="I13" s="227"/>
      <c r="J13" s="82"/>
      <c r="K13" s="82"/>
      <c r="L13" s="227"/>
    </row>
    <row r="14" spans="1:12" ht="15.75">
      <c r="A14" s="977" t="s">
        <v>147</v>
      </c>
      <c r="B14" s="821"/>
      <c r="C14" s="821"/>
      <c r="D14" s="670">
        <f>SUM(D6:D13)</f>
        <v>2</v>
      </c>
      <c r="E14" s="670">
        <f>SUM(E6:E13)</f>
        <v>180</v>
      </c>
      <c r="F14" s="699">
        <v>0.70823416965352448</v>
      </c>
      <c r="G14" s="614">
        <v>0.8271604938271605</v>
      </c>
      <c r="H14" s="614">
        <v>0</v>
      </c>
      <c r="I14" s="614">
        <v>0</v>
      </c>
      <c r="J14" s="613">
        <v>1.3333333333333333</v>
      </c>
      <c r="K14" s="613">
        <v>11</v>
      </c>
      <c r="L14" s="614">
        <v>0.66666666666666663</v>
      </c>
    </row>
    <row r="15" spans="1:12" ht="15.75" customHeight="1">
      <c r="A15" s="929" t="s">
        <v>148</v>
      </c>
      <c r="B15" s="833" t="s">
        <v>15</v>
      </c>
      <c r="C15" s="123" t="s">
        <v>16</v>
      </c>
      <c r="D15" s="113"/>
      <c r="E15" s="113"/>
      <c r="F15" s="228"/>
      <c r="G15" s="45"/>
      <c r="H15" s="45"/>
      <c r="I15" s="45"/>
      <c r="J15" s="68"/>
      <c r="K15" s="68"/>
      <c r="L15" s="45"/>
    </row>
    <row r="16" spans="1:12" ht="15" customHeight="1">
      <c r="A16" s="929"/>
      <c r="B16" s="834"/>
      <c r="C16" s="586" t="s">
        <v>17</v>
      </c>
      <c r="D16" s="113">
        <v>1</v>
      </c>
      <c r="E16" s="113">
        <v>60</v>
      </c>
      <c r="F16" s="228">
        <v>0.44194444444444442</v>
      </c>
      <c r="G16" s="131">
        <v>0.40625</v>
      </c>
      <c r="H16" s="131">
        <v>0</v>
      </c>
      <c r="I16" s="131">
        <v>0</v>
      </c>
      <c r="J16" s="68">
        <v>1</v>
      </c>
      <c r="K16" s="68">
        <v>0.66666666666666663</v>
      </c>
      <c r="L16" s="45">
        <v>1.032520325203252</v>
      </c>
    </row>
    <row r="17" spans="1:12" ht="15" customHeight="1">
      <c r="A17" s="929"/>
      <c r="B17" s="894"/>
      <c r="C17" s="123" t="s">
        <v>18</v>
      </c>
      <c r="D17" s="113"/>
      <c r="E17" s="113"/>
      <c r="F17" s="224"/>
      <c r="G17" s="131"/>
      <c r="H17" s="131"/>
      <c r="I17" s="131"/>
      <c r="J17" s="68"/>
      <c r="K17" s="68"/>
      <c r="L17" s="45"/>
    </row>
    <row r="18" spans="1:12" ht="15" customHeight="1">
      <c r="A18" s="929"/>
      <c r="B18" s="833" t="s">
        <v>19</v>
      </c>
      <c r="C18" s="123" t="s">
        <v>20</v>
      </c>
      <c r="D18" s="113"/>
      <c r="E18" s="113"/>
      <c r="F18" s="228"/>
      <c r="G18" s="131"/>
      <c r="H18" s="131"/>
      <c r="I18" s="131"/>
      <c r="J18" s="68"/>
      <c r="K18" s="68"/>
      <c r="L18" s="45"/>
    </row>
    <row r="19" spans="1:12" ht="15" customHeight="1">
      <c r="A19" s="929"/>
      <c r="B19" s="894"/>
      <c r="C19" s="586" t="s">
        <v>21</v>
      </c>
      <c r="D19" s="113">
        <v>1</v>
      </c>
      <c r="E19" s="113">
        <v>60</v>
      </c>
      <c r="F19" s="224">
        <v>0.36075757575757572</v>
      </c>
      <c r="G19" s="131">
        <v>0.77142857142857146</v>
      </c>
      <c r="H19" s="131">
        <v>0</v>
      </c>
      <c r="I19" s="131">
        <v>0</v>
      </c>
      <c r="J19" s="68">
        <v>2.6666666666666665</v>
      </c>
      <c r="K19" s="68">
        <v>0.33333333333333331</v>
      </c>
      <c r="L19" s="45">
        <v>0.16959064327485379</v>
      </c>
    </row>
    <row r="20" spans="1:12" ht="15" customHeight="1">
      <c r="A20" s="929"/>
      <c r="B20" s="829" t="s">
        <v>22</v>
      </c>
      <c r="C20" s="586" t="s">
        <v>23</v>
      </c>
      <c r="D20" s="113">
        <v>1</v>
      </c>
      <c r="E20" s="113">
        <v>60</v>
      </c>
      <c r="F20" s="224">
        <v>0.52526455026455021</v>
      </c>
      <c r="G20" s="131">
        <v>0.75324675324675328</v>
      </c>
      <c r="H20" s="131">
        <v>0</v>
      </c>
      <c r="I20" s="131">
        <v>0</v>
      </c>
      <c r="J20" s="68">
        <v>2</v>
      </c>
      <c r="K20" s="68">
        <v>2.3333333333333335</v>
      </c>
      <c r="L20" s="45">
        <v>1.1104972375690607</v>
      </c>
    </row>
    <row r="21" spans="1:12" ht="15" customHeight="1">
      <c r="A21" s="929"/>
      <c r="B21" s="829"/>
      <c r="C21" s="123" t="s">
        <v>24</v>
      </c>
      <c r="D21" s="113"/>
      <c r="E21" s="113"/>
      <c r="F21" s="228"/>
      <c r="G21" s="131"/>
      <c r="H21" s="131"/>
      <c r="I21" s="131"/>
      <c r="J21" s="68"/>
      <c r="K21" s="68"/>
      <c r="L21" s="45"/>
    </row>
    <row r="22" spans="1:12" ht="15" customHeight="1">
      <c r="A22" s="929"/>
      <c r="B22" s="829" t="s">
        <v>25</v>
      </c>
      <c r="C22" s="123" t="s">
        <v>26</v>
      </c>
      <c r="D22" s="113"/>
      <c r="E22" s="113"/>
      <c r="F22" s="228"/>
      <c r="G22" s="131"/>
      <c r="H22" s="131"/>
      <c r="I22" s="131"/>
      <c r="J22" s="68"/>
      <c r="K22" s="68"/>
      <c r="L22" s="45"/>
    </row>
    <row r="23" spans="1:12" ht="15" customHeight="1">
      <c r="A23" s="929"/>
      <c r="B23" s="829"/>
      <c r="C23" s="123" t="s">
        <v>27</v>
      </c>
      <c r="D23" s="113"/>
      <c r="E23" s="113"/>
      <c r="F23" s="228"/>
      <c r="G23" s="131"/>
      <c r="H23" s="131"/>
      <c r="I23" s="131"/>
      <c r="J23" s="68"/>
      <c r="K23" s="68"/>
      <c r="L23" s="45"/>
    </row>
    <row r="24" spans="1:12" ht="15.75">
      <c r="A24" s="929"/>
      <c r="B24" s="829"/>
      <c r="C24" s="586" t="s">
        <v>149</v>
      </c>
      <c r="D24" s="113">
        <v>1</v>
      </c>
      <c r="E24" s="113">
        <v>60</v>
      </c>
      <c r="F24" s="224">
        <v>0.70581541218638</v>
      </c>
      <c r="G24" s="45">
        <v>0.46</v>
      </c>
      <c r="H24" s="45">
        <v>5.128205128205128E-2</v>
      </c>
      <c r="I24" s="45">
        <v>0</v>
      </c>
      <c r="J24" s="68">
        <v>8</v>
      </c>
      <c r="K24" s="68">
        <v>3</v>
      </c>
      <c r="L24" s="45">
        <v>0.55625000000000002</v>
      </c>
    </row>
    <row r="25" spans="1:12" ht="15.75">
      <c r="A25" s="977" t="s">
        <v>147</v>
      </c>
      <c r="B25" s="821"/>
      <c r="C25" s="821"/>
      <c r="D25" s="616">
        <f>SUM(D15:D24)</f>
        <v>4</v>
      </c>
      <c r="E25" s="616">
        <f>SUM(E15:E24)</f>
        <v>240</v>
      </c>
      <c r="F25" s="699">
        <v>0.5691399401076821</v>
      </c>
      <c r="G25" s="614">
        <v>0.66</v>
      </c>
      <c r="H25" s="700">
        <v>3.8910505836575876E-3</v>
      </c>
      <c r="I25" s="614">
        <v>0</v>
      </c>
      <c r="J25" s="613">
        <v>15.666666666666666</v>
      </c>
      <c r="K25" s="613">
        <v>7</v>
      </c>
      <c r="L25" s="614">
        <v>0.70236220472440947</v>
      </c>
    </row>
    <row r="26" spans="1:12" ht="15.75">
      <c r="A26" s="929" t="s">
        <v>150</v>
      </c>
      <c r="B26" s="882" t="s">
        <v>29</v>
      </c>
      <c r="C26" s="123" t="s">
        <v>30</v>
      </c>
      <c r="D26" s="225"/>
      <c r="E26" s="225"/>
      <c r="F26" s="226"/>
      <c r="G26" s="227"/>
      <c r="H26" s="227"/>
      <c r="I26" s="227"/>
      <c r="J26" s="82"/>
      <c r="K26" s="82"/>
      <c r="L26" s="227"/>
    </row>
    <row r="27" spans="1:12" ht="15.75">
      <c r="A27" s="929"/>
      <c r="B27" s="882"/>
      <c r="C27" s="123" t="s">
        <v>31</v>
      </c>
      <c r="D27" s="225"/>
      <c r="E27" s="225"/>
      <c r="F27" s="226"/>
      <c r="G27" s="227"/>
      <c r="H27" s="227"/>
      <c r="I27" s="227"/>
      <c r="J27" s="82"/>
      <c r="K27" s="82"/>
      <c r="L27" s="227"/>
    </row>
    <row r="28" spans="1:12" ht="15.75">
      <c r="A28" s="929"/>
      <c r="B28" s="882"/>
      <c r="C28" s="123" t="s">
        <v>32</v>
      </c>
      <c r="D28" s="225"/>
      <c r="E28" s="225"/>
      <c r="F28" s="226"/>
      <c r="G28" s="227"/>
      <c r="H28" s="227"/>
      <c r="I28" s="227"/>
      <c r="J28" s="82"/>
      <c r="K28" s="82"/>
      <c r="L28" s="227"/>
    </row>
    <row r="29" spans="1:12" ht="15.75">
      <c r="A29" s="929"/>
      <c r="B29" s="882"/>
      <c r="C29" s="123" t="s">
        <v>33</v>
      </c>
      <c r="D29" s="225"/>
      <c r="E29" s="225"/>
      <c r="F29" s="226"/>
      <c r="G29" s="227"/>
      <c r="H29" s="227"/>
      <c r="I29" s="227"/>
      <c r="J29" s="82"/>
      <c r="K29" s="82"/>
      <c r="L29" s="227"/>
    </row>
    <row r="30" spans="1:12" ht="15.75">
      <c r="A30" s="929"/>
      <c r="B30" s="882"/>
      <c r="C30" s="123" t="s">
        <v>151</v>
      </c>
      <c r="D30" s="225"/>
      <c r="E30" s="225"/>
      <c r="F30" s="226"/>
      <c r="G30" s="227"/>
      <c r="H30" s="227"/>
      <c r="I30" s="227"/>
      <c r="J30" s="82"/>
      <c r="K30" s="82"/>
      <c r="L30" s="227"/>
    </row>
    <row r="31" spans="1:12" ht="15.75">
      <c r="A31" s="929"/>
      <c r="B31" s="882" t="s">
        <v>35</v>
      </c>
      <c r="C31" s="123" t="s">
        <v>36</v>
      </c>
      <c r="D31" s="225"/>
      <c r="E31" s="225"/>
      <c r="F31" s="226"/>
      <c r="G31" s="227"/>
      <c r="H31" s="227"/>
      <c r="I31" s="227"/>
      <c r="J31" s="82"/>
      <c r="K31" s="82"/>
      <c r="L31" s="227"/>
    </row>
    <row r="32" spans="1:12" ht="15.75">
      <c r="A32" s="929"/>
      <c r="B32" s="882"/>
      <c r="C32" s="123" t="s">
        <v>37</v>
      </c>
      <c r="D32" s="225"/>
      <c r="E32" s="225"/>
      <c r="F32" s="226"/>
      <c r="G32" s="227"/>
      <c r="H32" s="227"/>
      <c r="I32" s="227"/>
      <c r="J32" s="82"/>
      <c r="K32" s="82"/>
      <c r="L32" s="227"/>
    </row>
    <row r="33" spans="1:12" ht="15.75">
      <c r="A33" s="929"/>
      <c r="B33" s="882"/>
      <c r="C33" s="123" t="s">
        <v>38</v>
      </c>
      <c r="D33" s="225"/>
      <c r="E33" s="225"/>
      <c r="F33" s="226"/>
      <c r="G33" s="227"/>
      <c r="H33" s="227"/>
      <c r="I33" s="227"/>
      <c r="J33" s="82"/>
      <c r="K33" s="82"/>
      <c r="L33" s="227"/>
    </row>
    <row r="34" spans="1:12" ht="15.75">
      <c r="A34" s="929"/>
      <c r="B34" s="882"/>
      <c r="C34" s="123" t="s">
        <v>39</v>
      </c>
      <c r="D34" s="225"/>
      <c r="E34" s="225"/>
      <c r="F34" s="226"/>
      <c r="G34" s="227"/>
      <c r="H34" s="227"/>
      <c r="I34" s="227"/>
      <c r="J34" s="82"/>
      <c r="K34" s="82"/>
      <c r="L34" s="227"/>
    </row>
    <row r="35" spans="1:12" ht="15.75">
      <c r="A35" s="929"/>
      <c r="B35" s="882"/>
      <c r="C35" s="123" t="s">
        <v>40</v>
      </c>
      <c r="D35" s="225"/>
      <c r="E35" s="225"/>
      <c r="F35" s="226"/>
      <c r="G35" s="227"/>
      <c r="H35" s="227"/>
      <c r="I35" s="227"/>
      <c r="J35" s="82"/>
      <c r="K35" s="82"/>
      <c r="L35" s="227"/>
    </row>
    <row r="36" spans="1:12" ht="15.75">
      <c r="A36" s="929"/>
      <c r="B36" s="882"/>
      <c r="C36" s="123" t="s">
        <v>152</v>
      </c>
      <c r="D36" s="225"/>
      <c r="E36" s="225"/>
      <c r="F36" s="226"/>
      <c r="G36" s="227"/>
      <c r="H36" s="227"/>
      <c r="I36" s="227"/>
      <c r="J36" s="82"/>
      <c r="K36" s="82"/>
      <c r="L36" s="227"/>
    </row>
    <row r="37" spans="1:12" ht="15" customHeight="1">
      <c r="A37" s="929"/>
      <c r="B37" s="829" t="s">
        <v>42</v>
      </c>
      <c r="C37" s="123" t="s">
        <v>43</v>
      </c>
      <c r="D37" s="113"/>
      <c r="E37" s="113"/>
      <c r="F37" s="228"/>
      <c r="G37" s="45"/>
      <c r="H37" s="45"/>
      <c r="I37" s="45"/>
      <c r="J37" s="68"/>
      <c r="K37" s="68"/>
      <c r="L37" s="45"/>
    </row>
    <row r="38" spans="1:12" ht="15.75">
      <c r="A38" s="929"/>
      <c r="B38" s="829"/>
      <c r="C38" s="586" t="s">
        <v>44</v>
      </c>
      <c r="D38" s="113">
        <v>1</v>
      </c>
      <c r="E38" s="113">
        <v>40</v>
      </c>
      <c r="F38" s="224">
        <v>0.6333333333333333</v>
      </c>
      <c r="G38" s="45">
        <v>1.1634615384615385</v>
      </c>
      <c r="H38" s="45">
        <v>0.24038461538461539</v>
      </c>
      <c r="I38" s="45">
        <v>0</v>
      </c>
      <c r="J38" s="68">
        <v>0.66666666666666663</v>
      </c>
      <c r="K38" s="68">
        <v>6.333333333333333</v>
      </c>
      <c r="L38" s="45">
        <v>0.87096774193548387</v>
      </c>
    </row>
    <row r="39" spans="1:12" ht="15.75">
      <c r="A39" s="929"/>
      <c r="B39" s="829"/>
      <c r="C39" s="123" t="s">
        <v>153</v>
      </c>
      <c r="D39" s="113"/>
      <c r="E39" s="113"/>
      <c r="F39" s="228"/>
      <c r="G39" s="45"/>
      <c r="H39" s="45"/>
      <c r="I39" s="45"/>
      <c r="J39" s="68"/>
      <c r="K39" s="68"/>
      <c r="L39" s="45"/>
    </row>
    <row r="40" spans="1:12" ht="15.75">
      <c r="A40" s="929"/>
      <c r="B40" s="829"/>
      <c r="C40" s="123" t="s">
        <v>46</v>
      </c>
      <c r="D40" s="113"/>
      <c r="E40" s="113"/>
      <c r="F40" s="228"/>
      <c r="G40" s="45"/>
      <c r="H40" s="45"/>
      <c r="I40" s="45"/>
      <c r="J40" s="68"/>
      <c r="K40" s="68"/>
      <c r="L40" s="45"/>
    </row>
    <row r="41" spans="1:12" ht="15.75">
      <c r="A41" s="977" t="s">
        <v>147</v>
      </c>
      <c r="B41" s="821"/>
      <c r="C41" s="821"/>
      <c r="D41" s="616">
        <f>SUM(D26:D40)</f>
        <v>1</v>
      </c>
      <c r="E41" s="616">
        <f>SUM(E26:E40)</f>
        <v>40</v>
      </c>
      <c r="F41" s="699">
        <v>0.6333333333333333</v>
      </c>
      <c r="G41" s="614">
        <v>1.1634615384615385</v>
      </c>
      <c r="H41" s="614">
        <v>0.24038461538461539</v>
      </c>
      <c r="I41" s="614">
        <v>0</v>
      </c>
      <c r="J41" s="613">
        <v>0.66666666666666663</v>
      </c>
      <c r="K41" s="613">
        <v>6.333333333333333</v>
      </c>
      <c r="L41" s="614">
        <v>0.87096774193548387</v>
      </c>
    </row>
    <row r="42" spans="1:12" ht="15" customHeight="1">
      <c r="A42" s="979" t="s">
        <v>154</v>
      </c>
      <c r="B42" s="980" t="s">
        <v>47</v>
      </c>
      <c r="C42" s="26" t="s">
        <v>48</v>
      </c>
      <c r="D42" s="229"/>
      <c r="E42" s="229"/>
      <c r="F42" s="230"/>
      <c r="G42" s="231"/>
      <c r="H42" s="231"/>
      <c r="I42" s="231"/>
      <c r="J42" s="82"/>
      <c r="K42" s="82"/>
      <c r="L42" s="227"/>
    </row>
    <row r="43" spans="1:12" ht="15" customHeight="1">
      <c r="A43" s="979"/>
      <c r="B43" s="981"/>
      <c r="C43" s="26" t="s">
        <v>49</v>
      </c>
      <c r="D43" s="229"/>
      <c r="E43" s="229"/>
      <c r="F43" s="230"/>
      <c r="G43" s="231"/>
      <c r="H43" s="231"/>
      <c r="I43" s="231"/>
      <c r="J43" s="82"/>
      <c r="K43" s="82"/>
      <c r="L43" s="227"/>
    </row>
    <row r="44" spans="1:12" ht="15" customHeight="1">
      <c r="A44" s="979"/>
      <c r="B44" s="981"/>
      <c r="C44" s="26" t="s">
        <v>50</v>
      </c>
      <c r="D44" s="229"/>
      <c r="E44" s="229"/>
      <c r="F44" s="230"/>
      <c r="G44" s="231"/>
      <c r="H44" s="231"/>
      <c r="I44" s="231"/>
      <c r="J44" s="82"/>
      <c r="K44" s="82"/>
      <c r="L44" s="227"/>
    </row>
    <row r="45" spans="1:12" ht="15" customHeight="1">
      <c r="A45" s="979"/>
      <c r="B45" s="981"/>
      <c r="C45" s="26" t="s">
        <v>51</v>
      </c>
      <c r="D45" s="229"/>
      <c r="E45" s="229"/>
      <c r="F45" s="230"/>
      <c r="G45" s="231"/>
      <c r="H45" s="231"/>
      <c r="I45" s="231"/>
      <c r="J45" s="82"/>
      <c r="K45" s="82"/>
      <c r="L45" s="227"/>
    </row>
    <row r="46" spans="1:12" ht="15" customHeight="1">
      <c r="A46" s="979"/>
      <c r="B46" s="981"/>
      <c r="C46" s="26" t="s">
        <v>52</v>
      </c>
      <c r="D46" s="229"/>
      <c r="E46" s="229"/>
      <c r="F46" s="230"/>
      <c r="G46" s="231"/>
      <c r="H46" s="231"/>
      <c r="I46" s="231"/>
      <c r="J46" s="82"/>
      <c r="K46" s="82"/>
      <c r="L46" s="227"/>
    </row>
    <row r="47" spans="1:12" ht="15" customHeight="1">
      <c r="A47" s="979"/>
      <c r="B47" s="981"/>
      <c r="C47" s="26" t="s">
        <v>53</v>
      </c>
      <c r="D47" s="229"/>
      <c r="E47" s="229"/>
      <c r="F47" s="230"/>
      <c r="G47" s="231"/>
      <c r="H47" s="231"/>
      <c r="I47" s="231"/>
      <c r="J47" s="82"/>
      <c r="K47" s="82"/>
      <c r="L47" s="227"/>
    </row>
    <row r="48" spans="1:12" ht="15" customHeight="1">
      <c r="A48" s="979"/>
      <c r="B48" s="981"/>
      <c r="C48" s="26" t="s">
        <v>54</v>
      </c>
      <c r="D48" s="229"/>
      <c r="E48" s="229"/>
      <c r="F48" s="230"/>
      <c r="G48" s="231"/>
      <c r="H48" s="231"/>
      <c r="I48" s="231"/>
      <c r="J48" s="82"/>
      <c r="K48" s="82"/>
      <c r="L48" s="227"/>
    </row>
    <row r="49" spans="1:12" ht="15" customHeight="1">
      <c r="A49" s="979"/>
      <c r="B49" s="982"/>
      <c r="C49" s="26" t="s">
        <v>155</v>
      </c>
      <c r="D49" s="229"/>
      <c r="E49" s="229"/>
      <c r="F49" s="230"/>
      <c r="G49" s="231"/>
      <c r="H49" s="231"/>
      <c r="I49" s="231"/>
      <c r="J49" s="82"/>
      <c r="K49" s="82"/>
      <c r="L49" s="227"/>
    </row>
    <row r="50" spans="1:12" ht="15.75">
      <c r="A50" s="977" t="s">
        <v>147</v>
      </c>
      <c r="B50" s="821"/>
      <c r="C50" s="821"/>
      <c r="D50" s="697"/>
      <c r="E50" s="697"/>
      <c r="F50" s="701"/>
      <c r="G50" s="702"/>
      <c r="H50" s="702"/>
      <c r="I50" s="702"/>
      <c r="J50" s="703"/>
      <c r="K50" s="703"/>
      <c r="L50" s="702"/>
    </row>
    <row r="51" spans="1:12" ht="15.75" customHeight="1">
      <c r="A51" s="929" t="s">
        <v>156</v>
      </c>
      <c r="B51" s="983" t="s">
        <v>56</v>
      </c>
      <c r="C51" s="123" t="s">
        <v>57</v>
      </c>
      <c r="D51" s="225"/>
      <c r="E51" s="225"/>
      <c r="F51" s="226"/>
      <c r="G51" s="227"/>
      <c r="H51" s="227"/>
      <c r="I51" s="227"/>
      <c r="J51" s="82"/>
      <c r="K51" s="82"/>
      <c r="L51" s="227"/>
    </row>
    <row r="52" spans="1:12" ht="15.75">
      <c r="A52" s="929"/>
      <c r="B52" s="984"/>
      <c r="C52" s="123" t="s">
        <v>58</v>
      </c>
      <c r="D52" s="225"/>
      <c r="E52" s="225"/>
      <c r="F52" s="226"/>
      <c r="G52" s="227"/>
      <c r="H52" s="227"/>
      <c r="I52" s="227"/>
      <c r="J52" s="82"/>
      <c r="K52" s="82"/>
      <c r="L52" s="227"/>
    </row>
    <row r="53" spans="1:12" ht="15.75">
      <c r="A53" s="929"/>
      <c r="B53" s="985"/>
      <c r="C53" s="123" t="s">
        <v>157</v>
      </c>
      <c r="D53" s="225"/>
      <c r="E53" s="225"/>
      <c r="F53" s="226"/>
      <c r="G53" s="227"/>
      <c r="H53" s="227"/>
      <c r="I53" s="227"/>
      <c r="J53" s="82"/>
      <c r="K53" s="82"/>
      <c r="L53" s="227"/>
    </row>
    <row r="54" spans="1:12" ht="15.75">
      <c r="A54" s="929"/>
      <c r="B54" s="829" t="s">
        <v>60</v>
      </c>
      <c r="C54" s="123" t="s">
        <v>61</v>
      </c>
      <c r="D54" s="113"/>
      <c r="E54" s="113"/>
      <c r="F54" s="228"/>
      <c r="G54" s="45"/>
      <c r="H54" s="45"/>
      <c r="I54" s="45"/>
      <c r="J54" s="68"/>
      <c r="K54" s="68"/>
      <c r="L54" s="45"/>
    </row>
    <row r="55" spans="1:12" ht="15.75">
      <c r="A55" s="929"/>
      <c r="B55" s="829"/>
      <c r="C55" s="123" t="s">
        <v>62</v>
      </c>
      <c r="D55" s="113"/>
      <c r="E55" s="113"/>
      <c r="F55" s="228"/>
      <c r="G55" s="45"/>
      <c r="H55" s="45"/>
      <c r="I55" s="45"/>
      <c r="J55" s="68"/>
      <c r="K55" s="68"/>
      <c r="L55" s="45"/>
    </row>
    <row r="56" spans="1:12" ht="15.75">
      <c r="A56" s="929"/>
      <c r="B56" s="829"/>
      <c r="C56" s="123" t="s">
        <v>63</v>
      </c>
      <c r="D56" s="113"/>
      <c r="E56" s="113"/>
      <c r="F56" s="228"/>
      <c r="G56" s="45"/>
      <c r="H56" s="45"/>
      <c r="I56" s="45"/>
      <c r="J56" s="68"/>
      <c r="K56" s="68"/>
      <c r="L56" s="45"/>
    </row>
    <row r="57" spans="1:12" ht="15.75">
      <c r="A57" s="929"/>
      <c r="B57" s="829"/>
      <c r="C57" s="586" t="s">
        <v>64</v>
      </c>
      <c r="D57" s="113">
        <v>1</v>
      </c>
      <c r="E57" s="113">
        <v>120</v>
      </c>
      <c r="F57" s="224">
        <v>0.4823112073112073</v>
      </c>
      <c r="G57" s="45">
        <v>0.65625</v>
      </c>
      <c r="H57" s="45">
        <v>0</v>
      </c>
      <c r="I57" s="45">
        <v>0</v>
      </c>
      <c r="J57" s="68">
        <v>8.3333333333333339</v>
      </c>
      <c r="K57" s="68">
        <v>21</v>
      </c>
      <c r="L57" s="45">
        <v>0.5</v>
      </c>
    </row>
    <row r="58" spans="1:12" ht="15.75">
      <c r="A58" s="929"/>
      <c r="B58" s="829"/>
      <c r="C58" s="123" t="s">
        <v>65</v>
      </c>
      <c r="D58" s="113"/>
      <c r="E58" s="113"/>
      <c r="F58" s="228"/>
      <c r="G58" s="45"/>
      <c r="H58" s="45"/>
      <c r="I58" s="45"/>
      <c r="J58" s="68"/>
      <c r="K58" s="68"/>
      <c r="L58" s="45"/>
    </row>
    <row r="59" spans="1:12" ht="15.75">
      <c r="A59" s="929"/>
      <c r="B59" s="829"/>
      <c r="C59" s="586" t="s">
        <v>66</v>
      </c>
      <c r="D59" s="113">
        <v>1</v>
      </c>
      <c r="E59" s="113">
        <v>80</v>
      </c>
      <c r="F59" s="224">
        <v>0.73268849206349207</v>
      </c>
      <c r="G59" s="45">
        <v>0.71153846153846156</v>
      </c>
      <c r="H59" s="45">
        <v>0</v>
      </c>
      <c r="I59" s="45">
        <v>0</v>
      </c>
      <c r="J59" s="68">
        <v>2</v>
      </c>
      <c r="K59" s="68">
        <v>0.66666666666666663</v>
      </c>
      <c r="L59" s="45">
        <v>7.4626865671641784E-2</v>
      </c>
    </row>
    <row r="60" spans="1:12" ht="15.75">
      <c r="A60" s="929"/>
      <c r="B60" s="882" t="s">
        <v>67</v>
      </c>
      <c r="C60" s="123" t="s">
        <v>68</v>
      </c>
      <c r="D60" s="225"/>
      <c r="E60" s="225"/>
      <c r="F60" s="226"/>
      <c r="G60" s="227"/>
      <c r="H60" s="227"/>
      <c r="I60" s="227"/>
      <c r="J60" s="82"/>
      <c r="K60" s="82"/>
      <c r="L60" s="227"/>
    </row>
    <row r="61" spans="1:12" ht="15.75">
      <c r="A61" s="929"/>
      <c r="B61" s="882"/>
      <c r="C61" s="123" t="s">
        <v>69</v>
      </c>
      <c r="D61" s="225"/>
      <c r="E61" s="225"/>
      <c r="F61" s="226"/>
      <c r="G61" s="227"/>
      <c r="H61" s="227"/>
      <c r="I61" s="227"/>
      <c r="J61" s="82"/>
      <c r="K61" s="82"/>
      <c r="L61" s="227"/>
    </row>
    <row r="62" spans="1:12" ht="15.75">
      <c r="A62" s="929"/>
      <c r="B62" s="882"/>
      <c r="C62" s="123" t="s">
        <v>70</v>
      </c>
      <c r="D62" s="225"/>
      <c r="E62" s="225"/>
      <c r="F62" s="226"/>
      <c r="G62" s="227"/>
      <c r="H62" s="227"/>
      <c r="I62" s="227"/>
      <c r="J62" s="82"/>
      <c r="K62" s="82"/>
      <c r="L62" s="227"/>
    </row>
    <row r="63" spans="1:12" ht="15.75">
      <c r="A63" s="929"/>
      <c r="B63" s="882"/>
      <c r="C63" s="123" t="s">
        <v>158</v>
      </c>
      <c r="D63" s="225"/>
      <c r="E63" s="225"/>
      <c r="F63" s="226"/>
      <c r="G63" s="227"/>
      <c r="H63" s="227"/>
      <c r="I63" s="227"/>
      <c r="J63" s="82"/>
      <c r="K63" s="82"/>
      <c r="L63" s="227"/>
    </row>
    <row r="64" spans="1:12" ht="15.75" customHeight="1">
      <c r="A64" s="929"/>
      <c r="B64" s="833" t="s">
        <v>159</v>
      </c>
      <c r="C64" s="123" t="s">
        <v>160</v>
      </c>
      <c r="D64" s="113"/>
      <c r="E64" s="113"/>
      <c r="F64" s="228"/>
      <c r="G64" s="45"/>
      <c r="H64" s="45"/>
      <c r="I64" s="45"/>
      <c r="J64" s="68"/>
      <c r="K64" s="68"/>
      <c r="L64" s="45"/>
    </row>
    <row r="65" spans="1:12" ht="15.75">
      <c r="A65" s="929"/>
      <c r="B65" s="834"/>
      <c r="C65" s="586" t="s">
        <v>74</v>
      </c>
      <c r="D65" s="113">
        <v>4</v>
      </c>
      <c r="E65" s="113">
        <v>320</v>
      </c>
      <c r="F65" s="224">
        <v>0.47921034946236557</v>
      </c>
      <c r="G65" s="45">
        <v>0.51249999999999996</v>
      </c>
      <c r="H65" s="45">
        <v>7.2681704260651625E-2</v>
      </c>
      <c r="I65" s="45">
        <v>0.40243902439024393</v>
      </c>
      <c r="J65" s="68">
        <v>19.333333333333332</v>
      </c>
      <c r="K65" s="68">
        <v>17</v>
      </c>
      <c r="L65" s="45">
        <v>0.36486486486486486</v>
      </c>
    </row>
    <row r="66" spans="1:12" ht="15.75">
      <c r="A66" s="929"/>
      <c r="B66" s="894"/>
      <c r="C66" s="123" t="s">
        <v>161</v>
      </c>
      <c r="D66" s="113"/>
      <c r="E66" s="113"/>
      <c r="F66" s="228"/>
      <c r="G66" s="45"/>
      <c r="H66" s="45"/>
      <c r="I66" s="45"/>
      <c r="J66" s="68"/>
      <c r="K66" s="68"/>
      <c r="L66" s="45"/>
    </row>
    <row r="67" spans="1:12" ht="15.75">
      <c r="A67" s="977" t="s">
        <v>147</v>
      </c>
      <c r="B67" s="821"/>
      <c r="C67" s="821"/>
      <c r="D67" s="616">
        <f>SUM(D51:D66)</f>
        <v>6</v>
      </c>
      <c r="E67" s="616">
        <f>SUM(E51:E66)</f>
        <v>520</v>
      </c>
      <c r="F67" s="699">
        <v>0.51892256936611769</v>
      </c>
      <c r="G67" s="614">
        <v>0.57377049180327866</v>
      </c>
      <c r="H67" s="614">
        <v>5.3703703703703705E-2</v>
      </c>
      <c r="I67" s="614">
        <v>0.23571428571428571</v>
      </c>
      <c r="J67" s="613">
        <v>29.666666666666668</v>
      </c>
      <c r="K67" s="613">
        <v>38.666666666666664</v>
      </c>
      <c r="L67" s="614">
        <v>0.3340136054421769</v>
      </c>
    </row>
    <row r="68" spans="1:12" ht="15.75">
      <c r="A68" s="929" t="s">
        <v>162</v>
      </c>
      <c r="B68" s="642" t="s">
        <v>163</v>
      </c>
      <c r="C68" s="109" t="s">
        <v>164</v>
      </c>
      <c r="D68" s="225"/>
      <c r="E68" s="225"/>
      <c r="F68" s="226"/>
      <c r="G68" s="227"/>
      <c r="H68" s="227"/>
      <c r="I68" s="227"/>
      <c r="J68" s="82"/>
      <c r="K68" s="82"/>
      <c r="L68" s="227"/>
    </row>
    <row r="69" spans="1:12" ht="15.75" customHeight="1">
      <c r="A69" s="929"/>
      <c r="B69" s="833" t="s">
        <v>78</v>
      </c>
      <c r="C69" s="586" t="s">
        <v>165</v>
      </c>
      <c r="D69" s="113">
        <v>3</v>
      </c>
      <c r="E69" s="113">
        <v>320</v>
      </c>
      <c r="F69" s="224">
        <v>0.61480484189723328</v>
      </c>
      <c r="G69" s="45">
        <v>0.65502183406113534</v>
      </c>
      <c r="H69" s="45">
        <v>6.1403508771929821E-2</v>
      </c>
      <c r="I69" s="45">
        <v>0</v>
      </c>
      <c r="J69" s="68">
        <v>10.333333333333334</v>
      </c>
      <c r="K69" s="68">
        <v>8</v>
      </c>
      <c r="L69" s="45">
        <v>0.74650077760497668</v>
      </c>
    </row>
    <row r="70" spans="1:12" ht="15.75">
      <c r="A70" s="929"/>
      <c r="B70" s="894"/>
      <c r="C70" s="109" t="s">
        <v>80</v>
      </c>
      <c r="D70" s="113"/>
      <c r="E70" s="113"/>
      <c r="F70" s="228"/>
      <c r="G70" s="45"/>
      <c r="H70" s="45"/>
      <c r="I70" s="45"/>
      <c r="J70" s="68"/>
      <c r="K70" s="68"/>
      <c r="L70" s="45"/>
    </row>
    <row r="71" spans="1:12" ht="15.75">
      <c r="A71" s="929"/>
      <c r="B71" s="829" t="s">
        <v>81</v>
      </c>
      <c r="C71" s="586" t="s">
        <v>82</v>
      </c>
      <c r="D71" s="113">
        <v>1</v>
      </c>
      <c r="E71" s="113">
        <v>60</v>
      </c>
      <c r="F71" s="224">
        <v>0.74957912457912468</v>
      </c>
      <c r="G71" s="45">
        <v>2.2666666666666666</v>
      </c>
      <c r="H71" s="45">
        <v>0</v>
      </c>
      <c r="I71" s="45">
        <v>0.26470588235294118</v>
      </c>
      <c r="J71" s="68">
        <v>2.3333333333333335</v>
      </c>
      <c r="K71" s="68">
        <v>0.66666666666666663</v>
      </c>
      <c r="L71" s="45">
        <v>0.19130434782608696</v>
      </c>
    </row>
    <row r="72" spans="1:12" ht="15.75">
      <c r="A72" s="929"/>
      <c r="B72" s="829"/>
      <c r="C72" s="586" t="s">
        <v>83</v>
      </c>
      <c r="D72" s="63">
        <v>1</v>
      </c>
      <c r="E72" s="63">
        <v>60</v>
      </c>
      <c r="F72" s="228">
        <v>0.71436507936507943</v>
      </c>
      <c r="G72" s="45">
        <v>1.2407407407407407</v>
      </c>
      <c r="H72" s="45"/>
      <c r="I72" s="45">
        <v>0.56716417910447758</v>
      </c>
      <c r="J72" s="68"/>
      <c r="K72" s="68"/>
      <c r="L72" s="45"/>
    </row>
    <row r="73" spans="1:12" ht="15.75">
      <c r="A73" s="929"/>
      <c r="B73" s="978" t="s">
        <v>84</v>
      </c>
      <c r="C73" s="109" t="s">
        <v>85</v>
      </c>
      <c r="D73" s="225"/>
      <c r="E73" s="225"/>
      <c r="F73" s="226"/>
      <c r="G73" s="227"/>
      <c r="H73" s="227"/>
      <c r="I73" s="227"/>
      <c r="J73" s="82"/>
      <c r="K73" s="82"/>
      <c r="L73" s="227"/>
    </row>
    <row r="74" spans="1:12" ht="15.75">
      <c r="A74" s="929"/>
      <c r="B74" s="978"/>
      <c r="C74" s="109" t="s">
        <v>86</v>
      </c>
      <c r="D74" s="225"/>
      <c r="E74" s="225"/>
      <c r="F74" s="226"/>
      <c r="G74" s="227"/>
      <c r="H74" s="227"/>
      <c r="I74" s="227"/>
      <c r="J74" s="82"/>
      <c r="K74" s="82"/>
      <c r="L74" s="227"/>
    </row>
    <row r="75" spans="1:12" ht="15.75">
      <c r="A75" s="929"/>
      <c r="B75" s="829" t="s">
        <v>87</v>
      </c>
      <c r="C75" s="586" t="s">
        <v>88</v>
      </c>
      <c r="D75" s="113">
        <v>1</v>
      </c>
      <c r="E75" s="113">
        <v>80</v>
      </c>
      <c r="F75" s="224">
        <v>0.88482142857142843</v>
      </c>
      <c r="G75" s="45">
        <v>0.9375</v>
      </c>
      <c r="H75" s="45">
        <v>0</v>
      </c>
      <c r="I75" s="45">
        <v>0</v>
      </c>
      <c r="J75" s="68">
        <v>2</v>
      </c>
      <c r="K75" s="68">
        <v>1</v>
      </c>
      <c r="L75" s="45">
        <v>0.27631578947368424</v>
      </c>
    </row>
    <row r="76" spans="1:12" ht="15.75">
      <c r="A76" s="929"/>
      <c r="B76" s="829"/>
      <c r="C76" s="586" t="s">
        <v>89</v>
      </c>
      <c r="D76" s="113">
        <v>1</v>
      </c>
      <c r="E76" s="113">
        <v>40</v>
      </c>
      <c r="F76" s="224">
        <v>1.7816558441558441</v>
      </c>
      <c r="G76" s="45">
        <v>0.60317460317460314</v>
      </c>
      <c r="H76" s="45">
        <v>0</v>
      </c>
      <c r="I76" s="45">
        <v>0</v>
      </c>
      <c r="J76" s="68">
        <v>0.66666666666666663</v>
      </c>
      <c r="K76" s="68">
        <v>1</v>
      </c>
      <c r="L76" s="45">
        <v>0.34482758620689657</v>
      </c>
    </row>
    <row r="77" spans="1:12" ht="15.75">
      <c r="A77" s="929"/>
      <c r="B77" s="829"/>
      <c r="C77" s="586" t="s">
        <v>90</v>
      </c>
      <c r="D77" s="113">
        <v>2</v>
      </c>
      <c r="E77" s="113">
        <v>120</v>
      </c>
      <c r="F77" s="224">
        <v>0.31982323232323234</v>
      </c>
      <c r="G77" s="45">
        <v>0.35</v>
      </c>
      <c r="H77" s="45">
        <v>0</v>
      </c>
      <c r="I77" s="45">
        <v>0</v>
      </c>
      <c r="J77" s="68">
        <v>1.6666666666666667</v>
      </c>
      <c r="K77" s="68">
        <v>2</v>
      </c>
      <c r="L77" s="45">
        <v>0.57060518731988474</v>
      </c>
    </row>
    <row r="78" spans="1:12" ht="15.75">
      <c r="A78" s="929"/>
      <c r="B78" s="829"/>
      <c r="C78" s="109" t="s">
        <v>166</v>
      </c>
      <c r="D78" s="113"/>
      <c r="E78" s="113"/>
      <c r="F78" s="228"/>
      <c r="G78" s="45"/>
      <c r="H78" s="45"/>
      <c r="I78" s="45"/>
      <c r="J78" s="68"/>
      <c r="K78" s="68"/>
      <c r="L78" s="45"/>
    </row>
    <row r="79" spans="1:12" ht="15.75">
      <c r="A79" s="929"/>
      <c r="B79" s="829" t="s">
        <v>167</v>
      </c>
      <c r="C79" s="586" t="s">
        <v>93</v>
      </c>
      <c r="D79" s="113">
        <v>1</v>
      </c>
      <c r="E79" s="113">
        <v>60</v>
      </c>
      <c r="F79" s="224">
        <v>0.92259259259259252</v>
      </c>
      <c r="G79" s="45">
        <v>0.984375</v>
      </c>
      <c r="H79" s="45">
        <v>0</v>
      </c>
      <c r="I79" s="45">
        <v>0</v>
      </c>
      <c r="J79" s="68">
        <v>8.3333333333333339</v>
      </c>
      <c r="K79" s="68">
        <v>1</v>
      </c>
      <c r="L79" s="45">
        <v>0.66834170854271358</v>
      </c>
    </row>
    <row r="80" spans="1:12" ht="15.75">
      <c r="A80" s="929"/>
      <c r="B80" s="829"/>
      <c r="C80" s="109" t="s">
        <v>168</v>
      </c>
      <c r="D80" s="113"/>
      <c r="E80" s="113"/>
      <c r="F80" s="228"/>
      <c r="G80" s="45"/>
      <c r="H80" s="45"/>
      <c r="I80" s="45"/>
      <c r="J80" s="68"/>
      <c r="K80" s="68"/>
      <c r="L80" s="45"/>
    </row>
    <row r="81" spans="1:12" ht="15.75">
      <c r="A81" s="929"/>
      <c r="B81" s="829"/>
      <c r="C81" s="586" t="s">
        <v>169</v>
      </c>
      <c r="D81" s="113">
        <v>1</v>
      </c>
      <c r="E81" s="113">
        <v>60</v>
      </c>
      <c r="F81" s="224">
        <v>0.95164021164021162</v>
      </c>
      <c r="G81" s="45">
        <v>0.5357142857142857</v>
      </c>
      <c r="H81" s="45">
        <v>0</v>
      </c>
      <c r="I81" s="45">
        <v>0</v>
      </c>
      <c r="J81" s="68">
        <v>4</v>
      </c>
      <c r="K81" s="68">
        <v>1</v>
      </c>
      <c r="L81" s="45">
        <v>0.43283582089552236</v>
      </c>
    </row>
    <row r="82" spans="1:12" ht="15.75">
      <c r="A82" s="929"/>
      <c r="B82" s="829" t="s">
        <v>170</v>
      </c>
      <c r="C82" s="586" t="s">
        <v>171</v>
      </c>
      <c r="D82" s="113">
        <v>1</v>
      </c>
      <c r="E82" s="113">
        <v>60</v>
      </c>
      <c r="F82" s="224">
        <v>0.90592592592592591</v>
      </c>
      <c r="G82" s="45">
        <v>0.87254901960784315</v>
      </c>
      <c r="H82" s="45">
        <v>0</v>
      </c>
      <c r="I82" s="45">
        <v>0</v>
      </c>
      <c r="J82" s="68">
        <v>7.333333333333333</v>
      </c>
      <c r="K82" s="68">
        <v>0</v>
      </c>
      <c r="L82" s="45">
        <v>0.57291666666666663</v>
      </c>
    </row>
    <row r="83" spans="1:12" ht="15.75">
      <c r="A83" s="929"/>
      <c r="B83" s="829"/>
      <c r="C83" s="109" t="s">
        <v>172</v>
      </c>
      <c r="D83" s="113"/>
      <c r="E83" s="113"/>
      <c r="F83" s="228"/>
      <c r="G83" s="45"/>
      <c r="H83" s="45"/>
      <c r="I83" s="45"/>
      <c r="J83" s="68"/>
      <c r="K83" s="68"/>
      <c r="L83" s="45"/>
    </row>
    <row r="84" spans="1:12" ht="15.75">
      <c r="A84" s="929"/>
      <c r="B84" s="829"/>
      <c r="C84" s="109" t="s">
        <v>173</v>
      </c>
      <c r="D84" s="63"/>
      <c r="E84" s="63"/>
      <c r="F84" s="228"/>
      <c r="G84" s="45"/>
      <c r="H84" s="45"/>
      <c r="I84" s="45"/>
      <c r="J84" s="68"/>
      <c r="K84" s="68"/>
      <c r="L84" s="45"/>
    </row>
    <row r="85" spans="1:12" ht="15.75">
      <c r="A85" s="977" t="s">
        <v>147</v>
      </c>
      <c r="B85" s="821"/>
      <c r="C85" s="821"/>
      <c r="D85" s="616">
        <f>SUM(D68:D84)</f>
        <v>12</v>
      </c>
      <c r="E85" s="616">
        <f>SUM(E68:E84)</f>
        <v>860</v>
      </c>
      <c r="F85" s="699">
        <v>0.648120443201333</v>
      </c>
      <c r="G85" s="614">
        <v>0.81722054380664655</v>
      </c>
      <c r="H85" s="614">
        <v>1.9487750556792874E-2</v>
      </c>
      <c r="I85" s="614">
        <v>0.10351201478743069</v>
      </c>
      <c r="J85" s="613">
        <v>38.666666666666664</v>
      </c>
      <c r="K85" s="613">
        <v>17.333333333333332</v>
      </c>
      <c r="L85" s="614">
        <v>0.56988235294117651</v>
      </c>
    </row>
    <row r="86" spans="1:12" ht="15.75">
      <c r="A86" s="929" t="s">
        <v>174</v>
      </c>
      <c r="B86" s="978" t="s">
        <v>100</v>
      </c>
      <c r="C86" s="109" t="s">
        <v>101</v>
      </c>
      <c r="D86" s="225"/>
      <c r="E86" s="225"/>
      <c r="F86" s="226"/>
      <c r="G86" s="227"/>
      <c r="H86" s="227"/>
      <c r="I86" s="227"/>
      <c r="J86" s="82"/>
      <c r="K86" s="82"/>
      <c r="L86" s="227"/>
    </row>
    <row r="87" spans="1:12" ht="15.75">
      <c r="A87" s="929"/>
      <c r="B87" s="978"/>
      <c r="C87" s="109" t="s">
        <v>102</v>
      </c>
      <c r="D87" s="225"/>
      <c r="E87" s="225"/>
      <c r="F87" s="226"/>
      <c r="G87" s="227"/>
      <c r="H87" s="227"/>
      <c r="I87" s="227"/>
      <c r="J87" s="82"/>
      <c r="K87" s="82"/>
      <c r="L87" s="227"/>
    </row>
    <row r="88" spans="1:12" ht="15.75">
      <c r="A88" s="929"/>
      <c r="B88" s="978"/>
      <c r="C88" s="109" t="s">
        <v>103</v>
      </c>
      <c r="D88" s="225"/>
      <c r="E88" s="225"/>
      <c r="F88" s="226"/>
      <c r="G88" s="227"/>
      <c r="H88" s="227"/>
      <c r="I88" s="227"/>
      <c r="J88" s="82"/>
      <c r="K88" s="82"/>
      <c r="L88" s="227"/>
    </row>
    <row r="89" spans="1:12" ht="15.75">
      <c r="A89" s="929"/>
      <c r="B89" s="639" t="s">
        <v>104</v>
      </c>
      <c r="C89" s="586" t="s">
        <v>105</v>
      </c>
      <c r="D89" s="113">
        <v>2</v>
      </c>
      <c r="E89" s="113">
        <v>120</v>
      </c>
      <c r="F89" s="224">
        <v>0.69136200716845875</v>
      </c>
      <c r="G89" s="45">
        <v>1.311377245508982</v>
      </c>
      <c r="H89" s="45">
        <v>0</v>
      </c>
      <c r="I89" s="45">
        <v>0.43378995433789952</v>
      </c>
      <c r="J89" s="68">
        <v>26</v>
      </c>
      <c r="K89" s="68">
        <v>10.333333333333334</v>
      </c>
      <c r="L89" s="45">
        <v>1.0722433460076046</v>
      </c>
    </row>
    <row r="90" spans="1:12" ht="15.75">
      <c r="A90" s="929"/>
      <c r="B90" s="829" t="s">
        <v>175</v>
      </c>
      <c r="C90" s="109" t="s">
        <v>107</v>
      </c>
      <c r="D90" s="113"/>
      <c r="E90" s="113"/>
      <c r="F90" s="228"/>
      <c r="G90" s="45"/>
      <c r="H90" s="45"/>
      <c r="I90" s="45"/>
      <c r="J90" s="68"/>
      <c r="K90" s="68"/>
      <c r="L90" s="45"/>
    </row>
    <row r="91" spans="1:12" ht="15.75">
      <c r="A91" s="929"/>
      <c r="B91" s="829"/>
      <c r="C91" s="586" t="s">
        <v>108</v>
      </c>
      <c r="D91" s="113">
        <v>1</v>
      </c>
      <c r="E91" s="113">
        <v>60</v>
      </c>
      <c r="F91" s="224">
        <v>0.84308561808561822</v>
      </c>
      <c r="G91" s="45">
        <v>0.64179104477611937</v>
      </c>
      <c r="H91" s="45">
        <v>0.14285714285714285</v>
      </c>
      <c r="I91" s="45">
        <v>0</v>
      </c>
      <c r="J91" s="68">
        <v>5.666666666666667</v>
      </c>
      <c r="K91" s="68">
        <v>3</v>
      </c>
      <c r="L91" s="45">
        <v>0.71186440677966101</v>
      </c>
    </row>
    <row r="92" spans="1:12" ht="15.75">
      <c r="A92" s="929"/>
      <c r="B92" s="829"/>
      <c r="C92" s="586" t="s">
        <v>176</v>
      </c>
      <c r="D92" s="113">
        <v>1</v>
      </c>
      <c r="E92" s="113">
        <v>80</v>
      </c>
      <c r="F92" s="224">
        <v>0.55737734487734492</v>
      </c>
      <c r="G92" s="45">
        <v>0.38135593220338981</v>
      </c>
      <c r="H92" s="45">
        <v>0</v>
      </c>
      <c r="I92" s="45">
        <v>0</v>
      </c>
      <c r="J92" s="68">
        <v>0.66666666666666663</v>
      </c>
      <c r="K92" s="68">
        <v>32.333333333333336</v>
      </c>
      <c r="L92" s="45">
        <v>0.7583333333333333</v>
      </c>
    </row>
    <row r="93" spans="1:12" ht="15.75">
      <c r="A93" s="977" t="s">
        <v>147</v>
      </c>
      <c r="B93" s="821"/>
      <c r="C93" s="821"/>
      <c r="D93" s="616">
        <f>SUM(D86:D92)</f>
        <v>4</v>
      </c>
      <c r="E93" s="616">
        <f>SUM(E86:E92)</f>
        <v>260</v>
      </c>
      <c r="F93" s="699">
        <v>0.68514909821361436</v>
      </c>
      <c r="G93" s="614">
        <v>0.87215909090909094</v>
      </c>
      <c r="H93" s="614">
        <v>4.8832271762208071E-2</v>
      </c>
      <c r="I93" s="614">
        <v>0.30944625407166126</v>
      </c>
      <c r="J93" s="613">
        <v>32.333333333333336</v>
      </c>
      <c r="K93" s="613">
        <v>45.666666666666664</v>
      </c>
      <c r="L93" s="614">
        <v>0.86764705882352944</v>
      </c>
    </row>
    <row r="94" spans="1:12" ht="15.75">
      <c r="A94" s="929" t="s">
        <v>177</v>
      </c>
      <c r="B94" s="978" t="s">
        <v>110</v>
      </c>
      <c r="C94" s="109" t="s">
        <v>111</v>
      </c>
      <c r="D94" s="225"/>
      <c r="E94" s="225"/>
      <c r="F94" s="226"/>
      <c r="G94" s="227"/>
      <c r="H94" s="227"/>
      <c r="I94" s="227"/>
      <c r="J94" s="82"/>
      <c r="K94" s="82"/>
      <c r="L94" s="227"/>
    </row>
    <row r="95" spans="1:12" ht="15.75">
      <c r="A95" s="929"/>
      <c r="B95" s="978"/>
      <c r="C95" s="109" t="s">
        <v>112</v>
      </c>
      <c r="D95" s="225"/>
      <c r="E95" s="225"/>
      <c r="F95" s="226"/>
      <c r="G95" s="227"/>
      <c r="H95" s="227"/>
      <c r="I95" s="227"/>
      <c r="J95" s="82"/>
      <c r="K95" s="82"/>
      <c r="L95" s="227"/>
    </row>
    <row r="96" spans="1:12" ht="15.75">
      <c r="A96" s="929"/>
      <c r="B96" s="978"/>
      <c r="C96" s="109" t="s">
        <v>178</v>
      </c>
      <c r="D96" s="225"/>
      <c r="E96" s="225"/>
      <c r="F96" s="226"/>
      <c r="G96" s="227"/>
      <c r="H96" s="227"/>
      <c r="I96" s="227"/>
      <c r="J96" s="82"/>
      <c r="K96" s="82"/>
      <c r="L96" s="227"/>
    </row>
    <row r="97" spans="1:16" ht="15.75">
      <c r="A97" s="929"/>
      <c r="B97" s="833" t="s">
        <v>114</v>
      </c>
      <c r="C97" s="586" t="s">
        <v>179</v>
      </c>
      <c r="D97" s="113">
        <v>2</v>
      </c>
      <c r="E97" s="113">
        <v>180</v>
      </c>
      <c r="F97" s="224">
        <v>0.79850657108721623</v>
      </c>
      <c r="G97" s="45">
        <v>0.89816700610997968</v>
      </c>
      <c r="H97" s="45">
        <v>6.006006006006006E-3</v>
      </c>
      <c r="I97" s="45">
        <v>0.29251700680272108</v>
      </c>
      <c r="J97" s="68">
        <v>10.333333333333334</v>
      </c>
      <c r="K97" s="68">
        <v>32</v>
      </c>
      <c r="L97" s="45">
        <v>1.5246305418719213</v>
      </c>
    </row>
    <row r="98" spans="1:16" ht="15.75">
      <c r="A98" s="929"/>
      <c r="B98" s="834"/>
      <c r="C98" s="109" t="s">
        <v>116</v>
      </c>
      <c r="D98" s="113"/>
      <c r="E98" s="113"/>
      <c r="F98" s="228"/>
      <c r="G98" s="45"/>
      <c r="H98" s="45"/>
      <c r="I98" s="45"/>
      <c r="J98" s="68"/>
      <c r="K98" s="68"/>
      <c r="L98" s="45"/>
    </row>
    <row r="99" spans="1:16" ht="15.75">
      <c r="A99" s="929"/>
      <c r="B99" s="894"/>
      <c r="C99" s="586" t="s">
        <v>117</v>
      </c>
      <c r="D99" s="113">
        <v>2</v>
      </c>
      <c r="E99" s="113">
        <v>160</v>
      </c>
      <c r="F99" s="224">
        <v>0.7631720430107527</v>
      </c>
      <c r="G99" s="45">
        <v>0.66176470588235292</v>
      </c>
      <c r="H99" s="45">
        <v>0</v>
      </c>
      <c r="I99" s="45">
        <v>0</v>
      </c>
      <c r="J99" s="68">
        <v>15.333333333333334</v>
      </c>
      <c r="K99" s="68">
        <v>27</v>
      </c>
      <c r="L99" s="45">
        <v>1.4938271604938271</v>
      </c>
    </row>
    <row r="100" spans="1:16" ht="15.75">
      <c r="A100" s="929"/>
      <c r="B100" s="882" t="s">
        <v>180</v>
      </c>
      <c r="C100" s="109" t="s">
        <v>181</v>
      </c>
      <c r="D100" s="225"/>
      <c r="E100" s="225"/>
      <c r="F100" s="226"/>
      <c r="G100" s="227"/>
      <c r="H100" s="227"/>
      <c r="I100" s="227"/>
      <c r="J100" s="82"/>
      <c r="K100" s="82"/>
      <c r="L100" s="227"/>
    </row>
    <row r="101" spans="1:16" ht="15.75">
      <c r="A101" s="929"/>
      <c r="B101" s="882"/>
      <c r="C101" s="109" t="s">
        <v>120</v>
      </c>
      <c r="D101" s="225"/>
      <c r="E101" s="225"/>
      <c r="F101" s="226"/>
      <c r="G101" s="227"/>
      <c r="H101" s="227"/>
      <c r="I101" s="227"/>
      <c r="J101" s="82"/>
      <c r="K101" s="82"/>
      <c r="L101" s="227"/>
    </row>
    <row r="102" spans="1:16" ht="15.75">
      <c r="A102" s="929"/>
      <c r="B102" s="829" t="s">
        <v>121</v>
      </c>
      <c r="C102" s="586" t="s">
        <v>182</v>
      </c>
      <c r="D102" s="113">
        <v>1</v>
      </c>
      <c r="E102" s="113">
        <v>60</v>
      </c>
      <c r="F102" s="224">
        <v>0.70355731225296447</v>
      </c>
      <c r="G102" s="45">
        <v>0.42857142857142855</v>
      </c>
      <c r="H102" s="45">
        <v>0.33333333333333331</v>
      </c>
      <c r="I102" s="45"/>
      <c r="J102" s="68">
        <v>6</v>
      </c>
      <c r="K102" s="68">
        <v>1</v>
      </c>
      <c r="L102" s="45">
        <v>0.6132075471698113</v>
      </c>
    </row>
    <row r="103" spans="1:16" ht="15.75">
      <c r="A103" s="929"/>
      <c r="B103" s="829"/>
      <c r="C103" s="586" t="s">
        <v>183</v>
      </c>
      <c r="D103" s="113">
        <v>1</v>
      </c>
      <c r="E103" s="113">
        <v>80</v>
      </c>
      <c r="F103" s="224">
        <v>0.49769736842105267</v>
      </c>
      <c r="G103" s="45">
        <v>0.45454545454545453</v>
      </c>
      <c r="H103" s="45">
        <v>0</v>
      </c>
      <c r="I103" s="45">
        <v>0</v>
      </c>
      <c r="J103" s="68">
        <v>1.6666666666666667</v>
      </c>
      <c r="K103" s="68">
        <v>2.3333333333333335</v>
      </c>
      <c r="L103" s="45">
        <v>0.36486486486486486</v>
      </c>
    </row>
    <row r="104" spans="1:16" ht="15.75">
      <c r="A104" s="929"/>
      <c r="B104" s="829" t="s">
        <v>124</v>
      </c>
      <c r="C104" s="109" t="s">
        <v>125</v>
      </c>
      <c r="D104" s="113"/>
      <c r="E104" s="113"/>
      <c r="F104" s="228"/>
      <c r="G104" s="45"/>
      <c r="H104" s="45"/>
      <c r="I104" s="45"/>
      <c r="J104" s="68"/>
      <c r="K104" s="68"/>
      <c r="L104" s="45"/>
    </row>
    <row r="105" spans="1:16" ht="15.75">
      <c r="A105" s="929"/>
      <c r="B105" s="829"/>
      <c r="C105" s="586" t="s">
        <v>126</v>
      </c>
      <c r="D105" s="113">
        <v>1</v>
      </c>
      <c r="E105" s="113">
        <v>60</v>
      </c>
      <c r="F105" s="224">
        <v>1.0725925925925928</v>
      </c>
      <c r="G105" s="45">
        <v>0.6875</v>
      </c>
      <c r="H105" s="45">
        <v>9.0909090909090905E-3</v>
      </c>
      <c r="I105" s="45">
        <v>0.18181818181818182</v>
      </c>
      <c r="J105" s="68">
        <v>4.333333333333333</v>
      </c>
      <c r="K105" s="68">
        <v>2.6666666666666665</v>
      </c>
      <c r="L105" s="45">
        <v>1.2564102564102564</v>
      </c>
    </row>
    <row r="106" spans="1:16" ht="15.75">
      <c r="A106" s="929"/>
      <c r="B106" s="829" t="s">
        <v>127</v>
      </c>
      <c r="C106" s="586" t="s">
        <v>128</v>
      </c>
      <c r="D106" s="113">
        <v>1</v>
      </c>
      <c r="E106" s="113">
        <v>40</v>
      </c>
      <c r="F106" s="224">
        <v>0.56853174603174605</v>
      </c>
      <c r="G106" s="45">
        <v>1</v>
      </c>
      <c r="H106" s="45">
        <v>0</v>
      </c>
      <c r="I106" s="45">
        <v>0</v>
      </c>
      <c r="J106" s="68">
        <v>3.3333333333333335</v>
      </c>
      <c r="K106" s="68">
        <v>1</v>
      </c>
      <c r="L106" s="45">
        <v>0.54545454545454541</v>
      </c>
    </row>
    <row r="107" spans="1:16" ht="15.75">
      <c r="A107" s="929"/>
      <c r="B107" s="829"/>
      <c r="C107" s="109" t="s">
        <v>129</v>
      </c>
      <c r="D107" s="225"/>
      <c r="E107" s="225"/>
      <c r="F107" s="226"/>
      <c r="G107" s="227"/>
      <c r="H107" s="227"/>
      <c r="I107" s="227"/>
      <c r="J107" s="82"/>
      <c r="K107" s="82"/>
      <c r="L107" s="227"/>
    </row>
    <row r="108" spans="1:16" ht="15.75">
      <c r="A108" s="929"/>
      <c r="B108" s="829"/>
      <c r="C108" s="123" t="s">
        <v>184</v>
      </c>
      <c r="D108" s="113"/>
      <c r="E108" s="113"/>
      <c r="F108" s="224"/>
      <c r="G108" s="170"/>
      <c r="H108" s="170"/>
      <c r="I108" s="170"/>
      <c r="J108" s="232"/>
      <c r="K108" s="232"/>
      <c r="L108" s="170"/>
    </row>
    <row r="109" spans="1:16" ht="15.75">
      <c r="A109" s="977" t="s">
        <v>147</v>
      </c>
      <c r="B109" s="821"/>
      <c r="C109" s="821"/>
      <c r="D109" s="616">
        <f>SUM(D94:D108)</f>
        <v>8</v>
      </c>
      <c r="E109" s="616">
        <f>SUM(E94:E108)</f>
        <v>580</v>
      </c>
      <c r="F109" s="699">
        <v>0.72992177212725284</v>
      </c>
      <c r="G109" s="614">
        <v>0.82614942528735635</v>
      </c>
      <c r="H109" s="700">
        <v>4.9668874172185433E-3</v>
      </c>
      <c r="I109" s="700">
        <v>0.23478260869565218</v>
      </c>
      <c r="J109" s="613">
        <v>41</v>
      </c>
      <c r="K109" s="613">
        <v>66</v>
      </c>
      <c r="L109" s="614">
        <v>1.1795606494746895</v>
      </c>
    </row>
    <row r="110" spans="1:16" ht="15.75">
      <c r="A110" s="977" t="s">
        <v>185</v>
      </c>
      <c r="B110" s="821"/>
      <c r="C110" s="821"/>
      <c r="D110" s="704">
        <f>D14+D25+D41+D50+D67+D85+D93+D109</f>
        <v>37</v>
      </c>
      <c r="E110" s="704">
        <f>E14+E25+E41+E50+E67+E85+E93+E109</f>
        <v>2680</v>
      </c>
      <c r="F110" s="626">
        <v>0.63870929350221362</v>
      </c>
      <c r="G110" s="626">
        <v>0.79</v>
      </c>
      <c r="H110" s="626">
        <v>2.3224308109154247E-2</v>
      </c>
      <c r="I110" s="626">
        <v>0.17331363860167406</v>
      </c>
      <c r="J110" s="705">
        <v>159.33333333333334</v>
      </c>
      <c r="K110" s="705">
        <v>192</v>
      </c>
      <c r="L110" s="626">
        <v>0.67081031307550643</v>
      </c>
      <c r="M110" s="435"/>
      <c r="N110" s="435"/>
      <c r="O110" s="436"/>
      <c r="P110" s="436"/>
    </row>
    <row r="111" spans="1:16">
      <c r="A111" s="313" t="s">
        <v>186</v>
      </c>
      <c r="B111" s="311" t="s">
        <v>375</v>
      </c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</row>
    <row r="112" spans="1:16">
      <c r="A112" s="319" t="s">
        <v>187</v>
      </c>
      <c r="B112" s="896" t="s">
        <v>188</v>
      </c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</row>
  </sheetData>
  <mergeCells count="61"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B112:L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  <mergeCell ref="A109:C109"/>
    <mergeCell ref="A110:C110"/>
    <mergeCell ref="A2:L2"/>
    <mergeCell ref="A1:L1"/>
    <mergeCell ref="I3:I5"/>
    <mergeCell ref="J3:J5"/>
    <mergeCell ref="K3:K5"/>
    <mergeCell ref="L3:L5"/>
    <mergeCell ref="F3:F5"/>
    <mergeCell ref="H3:H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114"/>
  <sheetViews>
    <sheetView zoomScale="75" zoomScaleNormal="75" workbookViewId="0">
      <selection activeCell="E116" sqref="E116"/>
    </sheetView>
  </sheetViews>
  <sheetFormatPr defaultRowHeight="1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0" ht="24.95" customHeight="1">
      <c r="A1" s="989" t="s">
        <v>374</v>
      </c>
      <c r="B1" s="989"/>
      <c r="C1" s="989"/>
      <c r="D1" s="989"/>
      <c r="E1" s="989"/>
      <c r="F1" s="989"/>
      <c r="G1" s="989"/>
      <c r="H1" s="989"/>
      <c r="I1" s="989"/>
      <c r="J1" s="989"/>
    </row>
    <row r="2" spans="1:10" ht="24.95" customHeight="1">
      <c r="A2" s="988" t="s">
        <v>240</v>
      </c>
      <c r="B2" s="988"/>
      <c r="C2" s="988"/>
      <c r="D2" s="988"/>
      <c r="E2" s="988"/>
      <c r="F2" s="988"/>
      <c r="G2" s="988"/>
      <c r="H2" s="988"/>
      <c r="I2" s="988"/>
      <c r="J2" s="988"/>
    </row>
    <row r="3" spans="1:10" ht="20.100000000000001" customHeight="1">
      <c r="A3" s="999" t="s">
        <v>141</v>
      </c>
      <c r="B3" s="861" t="s">
        <v>1</v>
      </c>
      <c r="C3" s="871" t="s">
        <v>2</v>
      </c>
      <c r="D3" s="1002" t="s">
        <v>223</v>
      </c>
      <c r="E3" s="1003" t="s">
        <v>133</v>
      </c>
      <c r="F3" s="997" t="s">
        <v>239</v>
      </c>
      <c r="G3" s="861" t="s">
        <v>241</v>
      </c>
      <c r="H3" s="861" t="s">
        <v>242</v>
      </c>
      <c r="I3" s="861" t="s">
        <v>243</v>
      </c>
      <c r="J3" s="861" t="s">
        <v>244</v>
      </c>
    </row>
    <row r="4" spans="1:10" ht="20.100000000000001" customHeight="1">
      <c r="A4" s="1000"/>
      <c r="B4" s="861"/>
      <c r="C4" s="871"/>
      <c r="D4" s="1002"/>
      <c r="E4" s="1003"/>
      <c r="F4" s="998"/>
      <c r="G4" s="861"/>
      <c r="H4" s="861"/>
      <c r="I4" s="861"/>
      <c r="J4" s="861"/>
    </row>
    <row r="5" spans="1:10" ht="54.95" customHeight="1">
      <c r="A5" s="1001"/>
      <c r="B5" s="861"/>
      <c r="C5" s="871"/>
      <c r="D5" s="1002"/>
      <c r="E5" s="1003"/>
      <c r="F5" s="998"/>
      <c r="G5" s="861"/>
      <c r="H5" s="861"/>
      <c r="I5" s="861"/>
      <c r="J5" s="861"/>
    </row>
    <row r="6" spans="1:10" ht="15.75">
      <c r="A6" s="993" t="s">
        <v>143</v>
      </c>
      <c r="B6" s="941" t="s">
        <v>4</v>
      </c>
      <c r="C6" s="31" t="s">
        <v>5</v>
      </c>
      <c r="D6" s="81"/>
      <c r="E6" s="81"/>
      <c r="F6" s="127"/>
      <c r="G6" s="80"/>
      <c r="H6" s="80"/>
      <c r="I6" s="80"/>
      <c r="J6" s="80"/>
    </row>
    <row r="7" spans="1:10" ht="15.75">
      <c r="A7" s="993"/>
      <c r="B7" s="941"/>
      <c r="C7" s="31" t="s">
        <v>6</v>
      </c>
      <c r="D7" s="81"/>
      <c r="E7" s="81"/>
      <c r="F7" s="127"/>
      <c r="G7" s="80"/>
      <c r="H7" s="80"/>
      <c r="I7" s="80"/>
      <c r="J7" s="80"/>
    </row>
    <row r="8" spans="1:10" ht="15.75">
      <c r="A8" s="993"/>
      <c r="B8" s="994" t="s">
        <v>7</v>
      </c>
      <c r="C8" s="31" t="s">
        <v>8</v>
      </c>
      <c r="D8" s="81"/>
      <c r="E8" s="81"/>
      <c r="F8" s="81"/>
      <c r="G8" s="81"/>
      <c r="H8" s="81"/>
      <c r="I8" s="81"/>
      <c r="J8" s="81"/>
    </row>
    <row r="9" spans="1:10" ht="15.75">
      <c r="A9" s="993"/>
      <c r="B9" s="995"/>
      <c r="C9" s="123" t="s">
        <v>9</v>
      </c>
      <c r="D9" s="81"/>
      <c r="E9" s="81"/>
      <c r="F9" s="81"/>
      <c r="G9" s="81"/>
      <c r="H9" s="81"/>
      <c r="I9" s="81"/>
      <c r="J9" s="81"/>
    </row>
    <row r="10" spans="1:10" ht="15.75">
      <c r="A10" s="993"/>
      <c r="B10" s="996"/>
      <c r="C10" s="31" t="s">
        <v>10</v>
      </c>
      <c r="D10" s="81"/>
      <c r="E10" s="81"/>
      <c r="F10" s="81"/>
      <c r="G10" s="81"/>
      <c r="H10" s="81"/>
      <c r="I10" s="81"/>
      <c r="J10" s="81"/>
    </row>
    <row r="11" spans="1:10" ht="15.75">
      <c r="A11" s="993"/>
      <c r="B11" s="941" t="s">
        <v>11</v>
      </c>
      <c r="C11" s="31" t="s">
        <v>144</v>
      </c>
      <c r="D11" s="235"/>
      <c r="E11" s="235"/>
      <c r="F11" s="236"/>
      <c r="G11" s="227"/>
      <c r="H11" s="227"/>
      <c r="I11" s="227"/>
      <c r="J11" s="227"/>
    </row>
    <row r="12" spans="1:10" ht="15.75">
      <c r="A12" s="993"/>
      <c r="B12" s="941"/>
      <c r="C12" s="31" t="s">
        <v>145</v>
      </c>
      <c r="D12" s="235"/>
      <c r="E12" s="235"/>
      <c r="F12" s="236"/>
      <c r="G12" s="227"/>
      <c r="H12" s="227"/>
      <c r="I12" s="227"/>
      <c r="J12" s="227"/>
    </row>
    <row r="13" spans="1:10" ht="15.75">
      <c r="A13" s="993"/>
      <c r="B13" s="941"/>
      <c r="C13" s="31" t="s">
        <v>146</v>
      </c>
      <c r="D13" s="235"/>
      <c r="E13" s="235"/>
      <c r="F13" s="236"/>
      <c r="G13" s="227"/>
      <c r="H13" s="227"/>
      <c r="I13" s="227"/>
      <c r="J13" s="227"/>
    </row>
    <row r="14" spans="1:10" ht="15.75">
      <c r="A14" s="990" t="s">
        <v>147</v>
      </c>
      <c r="B14" s="821"/>
      <c r="C14" s="821"/>
      <c r="D14" s="697"/>
      <c r="E14" s="697"/>
      <c r="F14" s="706"/>
      <c r="G14" s="698"/>
      <c r="H14" s="698"/>
      <c r="I14" s="698"/>
      <c r="J14" s="698"/>
    </row>
    <row r="15" spans="1:10" ht="15.75" customHeight="1">
      <c r="A15" s="991" t="s">
        <v>148</v>
      </c>
      <c r="B15" s="890" t="s">
        <v>15</v>
      </c>
      <c r="C15" s="31" t="s">
        <v>16</v>
      </c>
      <c r="D15" s="235"/>
      <c r="E15" s="235"/>
      <c r="F15" s="236"/>
      <c r="G15" s="227"/>
      <c r="H15" s="227"/>
      <c r="I15" s="227"/>
      <c r="J15" s="227"/>
    </row>
    <row r="16" spans="1:10" ht="15.75">
      <c r="A16" s="991"/>
      <c r="B16" s="891"/>
      <c r="C16" s="31" t="s">
        <v>17</v>
      </c>
      <c r="D16" s="235"/>
      <c r="E16" s="235"/>
      <c r="F16" s="236"/>
      <c r="G16" s="227"/>
      <c r="H16" s="227"/>
      <c r="I16" s="227"/>
      <c r="J16" s="227"/>
    </row>
    <row r="17" spans="1:10" ht="15.75" customHeight="1">
      <c r="A17" s="991"/>
      <c r="B17" s="892"/>
      <c r="C17" s="31" t="s">
        <v>18</v>
      </c>
      <c r="D17" s="235"/>
      <c r="E17" s="235"/>
      <c r="F17" s="236"/>
      <c r="G17" s="227"/>
      <c r="H17" s="227"/>
      <c r="I17" s="227"/>
      <c r="J17" s="227"/>
    </row>
    <row r="18" spans="1:10" ht="15.75">
      <c r="A18" s="991"/>
      <c r="B18" s="941" t="s">
        <v>19</v>
      </c>
      <c r="C18" s="31" t="s">
        <v>20</v>
      </c>
      <c r="D18" s="235"/>
      <c r="E18" s="235"/>
      <c r="F18" s="236"/>
      <c r="G18" s="227"/>
      <c r="H18" s="227"/>
      <c r="I18" s="227"/>
      <c r="J18" s="227"/>
    </row>
    <row r="19" spans="1:10" ht="15.75">
      <c r="A19" s="991"/>
      <c r="B19" s="941"/>
      <c r="C19" s="31" t="s">
        <v>21</v>
      </c>
      <c r="D19" s="235"/>
      <c r="E19" s="235"/>
      <c r="F19" s="236"/>
      <c r="G19" s="227"/>
      <c r="H19" s="227"/>
      <c r="I19" s="227"/>
      <c r="J19" s="227"/>
    </row>
    <row r="20" spans="1:10" ht="15.75">
      <c r="A20" s="991"/>
      <c r="B20" s="941" t="s">
        <v>22</v>
      </c>
      <c r="C20" s="31" t="s">
        <v>23</v>
      </c>
      <c r="D20" s="235"/>
      <c r="E20" s="235"/>
      <c r="F20" s="236"/>
      <c r="G20" s="227"/>
      <c r="H20" s="227"/>
      <c r="I20" s="227"/>
      <c r="J20" s="227"/>
    </row>
    <row r="21" spans="1:10" ht="15.75">
      <c r="A21" s="991"/>
      <c r="B21" s="941"/>
      <c r="C21" s="31" t="s">
        <v>24</v>
      </c>
      <c r="D21" s="235"/>
      <c r="E21" s="235"/>
      <c r="F21" s="236"/>
      <c r="G21" s="227"/>
      <c r="H21" s="227"/>
      <c r="I21" s="227"/>
      <c r="J21" s="227"/>
    </row>
    <row r="22" spans="1:10" ht="15.75" customHeight="1">
      <c r="A22" s="991"/>
      <c r="B22" s="941" t="s">
        <v>25</v>
      </c>
      <c r="C22" s="31" t="s">
        <v>26</v>
      </c>
      <c r="D22" s="235"/>
      <c r="E22" s="235"/>
      <c r="F22" s="236"/>
      <c r="G22" s="227"/>
      <c r="H22" s="227"/>
      <c r="I22" s="227"/>
      <c r="J22" s="227"/>
    </row>
    <row r="23" spans="1:10" ht="15.75">
      <c r="A23" s="991"/>
      <c r="B23" s="941"/>
      <c r="C23" s="31" t="s">
        <v>27</v>
      </c>
      <c r="D23" s="235"/>
      <c r="E23" s="235"/>
      <c r="F23" s="236"/>
      <c r="G23" s="227"/>
      <c r="H23" s="227"/>
      <c r="I23" s="227"/>
      <c r="J23" s="227"/>
    </row>
    <row r="24" spans="1:10" ht="15.75">
      <c r="A24" s="991"/>
      <c r="B24" s="941"/>
      <c r="C24" s="31" t="s">
        <v>149</v>
      </c>
      <c r="D24" s="235"/>
      <c r="E24" s="235"/>
      <c r="F24" s="236"/>
      <c r="G24" s="227"/>
      <c r="H24" s="227"/>
      <c r="I24" s="227"/>
      <c r="J24" s="227"/>
    </row>
    <row r="25" spans="1:10" ht="15.75">
      <c r="A25" s="990" t="s">
        <v>147</v>
      </c>
      <c r="B25" s="821"/>
      <c r="C25" s="821"/>
      <c r="D25" s="697"/>
      <c r="E25" s="697"/>
      <c r="F25" s="707"/>
      <c r="G25" s="702"/>
      <c r="H25" s="702"/>
      <c r="I25" s="702"/>
      <c r="J25" s="702"/>
    </row>
    <row r="26" spans="1:10" ht="15.75">
      <c r="A26" s="991" t="s">
        <v>150</v>
      </c>
      <c r="B26" s="941" t="s">
        <v>29</v>
      </c>
      <c r="C26" s="31" t="s">
        <v>30</v>
      </c>
      <c r="D26" s="235"/>
      <c r="E26" s="235"/>
      <c r="F26" s="236"/>
      <c r="G26" s="227"/>
      <c r="H26" s="227"/>
      <c r="I26" s="227"/>
      <c r="J26" s="227"/>
    </row>
    <row r="27" spans="1:10" ht="15.75">
      <c r="A27" s="991"/>
      <c r="B27" s="941"/>
      <c r="C27" s="31" t="s">
        <v>31</v>
      </c>
      <c r="D27" s="235"/>
      <c r="E27" s="235"/>
      <c r="F27" s="236"/>
      <c r="G27" s="227"/>
      <c r="H27" s="227"/>
      <c r="I27" s="227"/>
      <c r="J27" s="227"/>
    </row>
    <row r="28" spans="1:10" ht="15.75">
      <c r="A28" s="991"/>
      <c r="B28" s="941"/>
      <c r="C28" s="31" t="s">
        <v>32</v>
      </c>
      <c r="D28" s="235"/>
      <c r="E28" s="235"/>
      <c r="F28" s="236"/>
      <c r="G28" s="227"/>
      <c r="H28" s="227"/>
      <c r="I28" s="227"/>
      <c r="J28" s="227"/>
    </row>
    <row r="29" spans="1:10" ht="15.75">
      <c r="A29" s="991"/>
      <c r="B29" s="941"/>
      <c r="C29" s="31" t="s">
        <v>33</v>
      </c>
      <c r="D29" s="235"/>
      <c r="E29" s="235"/>
      <c r="F29" s="236"/>
      <c r="G29" s="227"/>
      <c r="H29" s="227"/>
      <c r="I29" s="227"/>
      <c r="J29" s="227"/>
    </row>
    <row r="30" spans="1:10" ht="15.75">
      <c r="A30" s="991"/>
      <c r="B30" s="941"/>
      <c r="C30" s="31" t="s">
        <v>151</v>
      </c>
      <c r="D30" s="235"/>
      <c r="E30" s="235"/>
      <c r="F30" s="236"/>
      <c r="G30" s="227"/>
      <c r="H30" s="227"/>
      <c r="I30" s="227"/>
      <c r="J30" s="227"/>
    </row>
    <row r="31" spans="1:10" ht="15.75">
      <c r="A31" s="991"/>
      <c r="B31" s="941" t="s">
        <v>35</v>
      </c>
      <c r="C31" s="31" t="s">
        <v>36</v>
      </c>
      <c r="D31" s="235"/>
      <c r="E31" s="235"/>
      <c r="F31" s="236"/>
      <c r="G31" s="227"/>
      <c r="H31" s="227"/>
      <c r="I31" s="227"/>
      <c r="J31" s="227"/>
    </row>
    <row r="32" spans="1:10" ht="15.75">
      <c r="A32" s="991"/>
      <c r="B32" s="941"/>
      <c r="C32" s="31" t="s">
        <v>37</v>
      </c>
      <c r="D32" s="235"/>
      <c r="E32" s="235"/>
      <c r="F32" s="236"/>
      <c r="G32" s="227"/>
      <c r="H32" s="227"/>
      <c r="I32" s="227"/>
      <c r="J32" s="227"/>
    </row>
    <row r="33" spans="1:10" ht="15.75">
      <c r="A33" s="991"/>
      <c r="B33" s="941"/>
      <c r="C33" s="31" t="s">
        <v>38</v>
      </c>
      <c r="D33" s="235"/>
      <c r="E33" s="235"/>
      <c r="F33" s="236"/>
      <c r="G33" s="227"/>
      <c r="H33" s="227"/>
      <c r="I33" s="227"/>
      <c r="J33" s="227"/>
    </row>
    <row r="34" spans="1:10" ht="15.75">
      <c r="A34" s="991"/>
      <c r="B34" s="941"/>
      <c r="C34" s="31" t="s">
        <v>39</v>
      </c>
      <c r="D34" s="235"/>
      <c r="E34" s="235"/>
      <c r="F34" s="236"/>
      <c r="G34" s="227"/>
      <c r="H34" s="227"/>
      <c r="I34" s="227"/>
      <c r="J34" s="227"/>
    </row>
    <row r="35" spans="1:10" ht="15.75">
      <c r="A35" s="991"/>
      <c r="B35" s="941"/>
      <c r="C35" s="31" t="s">
        <v>40</v>
      </c>
      <c r="D35" s="235"/>
      <c r="E35" s="235"/>
      <c r="F35" s="236"/>
      <c r="G35" s="227"/>
      <c r="H35" s="227"/>
      <c r="I35" s="227"/>
      <c r="J35" s="227"/>
    </row>
    <row r="36" spans="1:10" ht="15.75">
      <c r="A36" s="991"/>
      <c r="B36" s="941"/>
      <c r="C36" s="31" t="s">
        <v>152</v>
      </c>
      <c r="D36" s="235"/>
      <c r="E36" s="235"/>
      <c r="F36" s="236"/>
      <c r="G36" s="227"/>
      <c r="H36" s="227"/>
      <c r="I36" s="227"/>
      <c r="J36" s="227"/>
    </row>
    <row r="37" spans="1:10" ht="15.75">
      <c r="A37" s="991"/>
      <c r="B37" s="937" t="s">
        <v>42</v>
      </c>
      <c r="C37" s="31" t="s">
        <v>43</v>
      </c>
      <c r="D37" s="235"/>
      <c r="E37" s="235"/>
      <c r="F37" s="236"/>
      <c r="G37" s="227"/>
      <c r="H37" s="227"/>
      <c r="I37" s="227"/>
      <c r="J37" s="227"/>
    </row>
    <row r="38" spans="1:10" ht="15.75">
      <c r="A38" s="991"/>
      <c r="B38" s="937"/>
      <c r="C38" s="31" t="s">
        <v>44</v>
      </c>
      <c r="D38" s="235"/>
      <c r="E38" s="235"/>
      <c r="F38" s="236"/>
      <c r="G38" s="227"/>
      <c r="H38" s="227"/>
      <c r="I38" s="227"/>
      <c r="J38" s="227"/>
    </row>
    <row r="39" spans="1:10" ht="15.75">
      <c r="A39" s="991"/>
      <c r="B39" s="937"/>
      <c r="C39" s="31" t="s">
        <v>153</v>
      </c>
      <c r="D39" s="235"/>
      <c r="E39" s="235"/>
      <c r="F39" s="236"/>
      <c r="G39" s="227"/>
      <c r="H39" s="227"/>
      <c r="I39" s="227"/>
      <c r="J39" s="227"/>
    </row>
    <row r="40" spans="1:10" ht="15.75">
      <c r="A40" s="991"/>
      <c r="B40" s="937"/>
      <c r="C40" s="124" t="s">
        <v>46</v>
      </c>
      <c r="D40" s="235"/>
      <c r="E40" s="235"/>
      <c r="F40" s="236"/>
      <c r="G40" s="227"/>
      <c r="H40" s="227"/>
      <c r="I40" s="227"/>
      <c r="J40" s="227"/>
    </row>
    <row r="41" spans="1:10" ht="15.75">
      <c r="A41" s="990" t="s">
        <v>147</v>
      </c>
      <c r="B41" s="821"/>
      <c r="C41" s="821"/>
      <c r="D41" s="697"/>
      <c r="E41" s="697"/>
      <c r="F41" s="706"/>
      <c r="G41" s="702"/>
      <c r="H41" s="702"/>
      <c r="I41" s="702"/>
      <c r="J41" s="702"/>
    </row>
    <row r="42" spans="1:10" ht="15.75">
      <c r="A42" s="992" t="s">
        <v>154</v>
      </c>
      <c r="B42" s="873" t="s">
        <v>47</v>
      </c>
      <c r="C42" s="586" t="s">
        <v>48</v>
      </c>
      <c r="D42" s="62">
        <v>1</v>
      </c>
      <c r="E42" s="62">
        <v>140</v>
      </c>
      <c r="F42" s="233">
        <v>1.1481541218637994</v>
      </c>
      <c r="G42" s="45"/>
      <c r="H42" s="45">
        <v>0.5</v>
      </c>
      <c r="I42" s="45">
        <v>0.05</v>
      </c>
      <c r="J42" s="45">
        <v>0.06</v>
      </c>
    </row>
    <row r="43" spans="1:10" ht="15.75">
      <c r="A43" s="992"/>
      <c r="B43" s="874"/>
      <c r="C43" s="586" t="s">
        <v>49</v>
      </c>
      <c r="D43" s="62">
        <v>2</v>
      </c>
      <c r="E43" s="62">
        <v>432</v>
      </c>
      <c r="F43" s="233">
        <v>0.9643709345546263</v>
      </c>
      <c r="G43" s="45">
        <v>0.67</v>
      </c>
      <c r="H43" s="45">
        <v>0.19</v>
      </c>
      <c r="I43" s="45">
        <v>0.98</v>
      </c>
      <c r="J43" s="45">
        <v>0.27</v>
      </c>
    </row>
    <row r="44" spans="1:10" ht="15.75">
      <c r="A44" s="992"/>
      <c r="B44" s="874"/>
      <c r="C44" s="31" t="s">
        <v>50</v>
      </c>
      <c r="D44" s="62"/>
      <c r="E44" s="62"/>
      <c r="F44" s="234"/>
      <c r="G44" s="45"/>
      <c r="H44" s="45"/>
      <c r="I44" s="45"/>
      <c r="J44" s="45"/>
    </row>
    <row r="45" spans="1:10" ht="15.75">
      <c r="A45" s="992"/>
      <c r="B45" s="874"/>
      <c r="C45" s="31" t="s">
        <v>51</v>
      </c>
      <c r="D45" s="62"/>
      <c r="E45" s="62"/>
      <c r="F45" s="234"/>
      <c r="G45" s="45"/>
      <c r="H45" s="45"/>
      <c r="I45" s="45"/>
      <c r="J45" s="45"/>
    </row>
    <row r="46" spans="1:10" ht="15.75">
      <c r="A46" s="992"/>
      <c r="B46" s="874"/>
      <c r="C46" s="123" t="s">
        <v>52</v>
      </c>
      <c r="D46" s="62"/>
      <c r="E46" s="62"/>
      <c r="F46" s="320"/>
      <c r="G46" s="45"/>
      <c r="H46" s="45"/>
      <c r="I46" s="45"/>
      <c r="J46" s="45"/>
    </row>
    <row r="47" spans="1:10" ht="15.75">
      <c r="A47" s="992"/>
      <c r="B47" s="874"/>
      <c r="C47" s="31" t="s">
        <v>53</v>
      </c>
      <c r="D47" s="62"/>
      <c r="E47" s="62"/>
      <c r="F47" s="234"/>
      <c r="G47" s="45"/>
      <c r="H47" s="45"/>
      <c r="I47" s="45"/>
      <c r="J47" s="45"/>
    </row>
    <row r="48" spans="1:10" ht="15.75">
      <c r="A48" s="992"/>
      <c r="B48" s="874"/>
      <c r="C48" s="123" t="s">
        <v>54</v>
      </c>
      <c r="D48" s="62">
        <v>1</v>
      </c>
      <c r="E48" s="62">
        <v>300</v>
      </c>
      <c r="F48" s="233">
        <v>1.1599999999999999</v>
      </c>
      <c r="G48" s="45">
        <v>1</v>
      </c>
      <c r="H48" s="45">
        <v>0.1</v>
      </c>
      <c r="I48" s="45">
        <f>74/614</f>
        <v>0.12052117263843648</v>
      </c>
      <c r="J48" s="45">
        <f>15/348</f>
        <v>4.3103448275862072E-2</v>
      </c>
    </row>
    <row r="49" spans="1:10" ht="15.75">
      <c r="A49" s="992"/>
      <c r="B49" s="942"/>
      <c r="C49" s="31" t="s">
        <v>155</v>
      </c>
      <c r="D49" s="62">
        <v>1</v>
      </c>
      <c r="E49" s="62">
        <v>450</v>
      </c>
      <c r="F49" s="320">
        <v>0.97</v>
      </c>
      <c r="G49" s="45">
        <v>1</v>
      </c>
      <c r="H49" s="45">
        <f>317/450</f>
        <v>0.70444444444444443</v>
      </c>
      <c r="I49" s="45">
        <f>512/3325</f>
        <v>0.15398496240601503</v>
      </c>
      <c r="J49" s="45">
        <f>87/450</f>
        <v>0.19333333333333333</v>
      </c>
    </row>
    <row r="50" spans="1:10" ht="15.75">
      <c r="A50" s="990" t="s">
        <v>147</v>
      </c>
      <c r="B50" s="821"/>
      <c r="C50" s="821"/>
      <c r="D50" s="616">
        <f>SUM(D42:D49)</f>
        <v>5</v>
      </c>
      <c r="E50" s="616">
        <f>SUM(E42:E49)</f>
        <v>1322</v>
      </c>
      <c r="F50" s="708">
        <v>1.0093528335463819</v>
      </c>
      <c r="G50" s="614">
        <v>0.89</v>
      </c>
      <c r="H50" s="614">
        <v>0.38</v>
      </c>
      <c r="I50" s="614">
        <v>0.35</v>
      </c>
      <c r="J50" s="614">
        <v>0.16</v>
      </c>
    </row>
    <row r="51" spans="1:10" ht="15.75" customHeight="1">
      <c r="A51" s="992" t="s">
        <v>156</v>
      </c>
      <c r="B51" s="890" t="s">
        <v>56</v>
      </c>
      <c r="C51" s="31" t="s">
        <v>57</v>
      </c>
      <c r="D51" s="235"/>
      <c r="E51" s="235"/>
      <c r="F51" s="236"/>
      <c r="G51" s="227"/>
      <c r="H51" s="227"/>
      <c r="I51" s="227"/>
      <c r="J51" s="227"/>
    </row>
    <row r="52" spans="1:10" ht="15.75">
      <c r="A52" s="992"/>
      <c r="B52" s="891"/>
      <c r="C52" s="31" t="s">
        <v>58</v>
      </c>
      <c r="D52" s="235"/>
      <c r="E52" s="235"/>
      <c r="F52" s="236"/>
      <c r="G52" s="227"/>
      <c r="H52" s="227"/>
      <c r="I52" s="227"/>
      <c r="J52" s="227"/>
    </row>
    <row r="53" spans="1:10" ht="15.75">
      <c r="A53" s="992"/>
      <c r="B53" s="892"/>
      <c r="C53" s="31" t="s">
        <v>157</v>
      </c>
      <c r="D53" s="235"/>
      <c r="E53" s="235"/>
      <c r="F53" s="236"/>
      <c r="G53" s="227"/>
      <c r="H53" s="227"/>
      <c r="I53" s="227"/>
      <c r="J53" s="227"/>
    </row>
    <row r="54" spans="1:10" ht="15.75">
      <c r="A54" s="992"/>
      <c r="B54" s="829" t="s">
        <v>60</v>
      </c>
      <c r="C54" s="31" t="s">
        <v>61</v>
      </c>
      <c r="D54" s="62"/>
      <c r="E54" s="62"/>
      <c r="F54" s="234"/>
      <c r="G54" s="45"/>
      <c r="H54" s="45"/>
      <c r="I54" s="45"/>
      <c r="J54" s="45"/>
    </row>
    <row r="55" spans="1:10" ht="15.75">
      <c r="A55" s="992"/>
      <c r="B55" s="829"/>
      <c r="C55" s="586" t="s">
        <v>62</v>
      </c>
      <c r="D55" s="62">
        <v>2</v>
      </c>
      <c r="E55" s="30">
        <v>1000</v>
      </c>
      <c r="F55" s="233">
        <v>1.0512277564921244</v>
      </c>
      <c r="G55" s="45">
        <v>0.55000000000000004</v>
      </c>
      <c r="H55" s="45">
        <v>0.67</v>
      </c>
      <c r="I55" s="45">
        <v>0.18</v>
      </c>
      <c r="J55" s="45">
        <v>0.02</v>
      </c>
    </row>
    <row r="56" spans="1:10" ht="15.75">
      <c r="A56" s="992"/>
      <c r="B56" s="829"/>
      <c r="C56" s="586" t="s">
        <v>63</v>
      </c>
      <c r="D56" s="62">
        <v>1</v>
      </c>
      <c r="E56" s="62">
        <v>450</v>
      </c>
      <c r="F56" s="233">
        <v>1.4151487455197131</v>
      </c>
      <c r="G56" s="45">
        <v>1</v>
      </c>
      <c r="H56" s="45">
        <v>0.14000000000000001</v>
      </c>
      <c r="I56" s="45">
        <v>0.06</v>
      </c>
      <c r="J56" s="45">
        <v>0.04</v>
      </c>
    </row>
    <row r="57" spans="1:10" ht="15.75">
      <c r="A57" s="992"/>
      <c r="B57" s="829"/>
      <c r="C57" s="31" t="s">
        <v>64</v>
      </c>
      <c r="D57" s="62"/>
      <c r="E57" s="62"/>
      <c r="F57" s="234"/>
      <c r="G57" s="45"/>
      <c r="H57" s="45"/>
      <c r="I57" s="45"/>
      <c r="J57" s="45"/>
    </row>
    <row r="58" spans="1:10" ht="15.75">
      <c r="A58" s="992"/>
      <c r="B58" s="829"/>
      <c r="C58" s="31" t="s">
        <v>65</v>
      </c>
      <c r="D58" s="62"/>
      <c r="E58" s="62"/>
      <c r="F58" s="234"/>
      <c r="G58" s="45"/>
      <c r="H58" s="45"/>
      <c r="I58" s="45"/>
      <c r="J58" s="45"/>
    </row>
    <row r="59" spans="1:10" ht="15.75">
      <c r="A59" s="992"/>
      <c r="B59" s="829"/>
      <c r="C59" s="31" t="s">
        <v>66</v>
      </c>
      <c r="D59" s="62"/>
      <c r="E59" s="62"/>
      <c r="F59" s="234"/>
      <c r="G59" s="45"/>
      <c r="H59" s="45"/>
      <c r="I59" s="45"/>
      <c r="J59" s="45"/>
    </row>
    <row r="60" spans="1:10" ht="15.75">
      <c r="A60" s="992"/>
      <c r="B60" s="941" t="s">
        <v>67</v>
      </c>
      <c r="C60" s="31" t="s">
        <v>68</v>
      </c>
      <c r="D60" s="235"/>
      <c r="E60" s="235"/>
      <c r="F60" s="236"/>
      <c r="G60" s="227"/>
      <c r="H60" s="227"/>
      <c r="I60" s="227"/>
      <c r="J60" s="227"/>
    </row>
    <row r="61" spans="1:10" ht="15.75">
      <c r="A61" s="992"/>
      <c r="B61" s="941"/>
      <c r="C61" s="31" t="s">
        <v>69</v>
      </c>
      <c r="D61" s="235"/>
      <c r="E61" s="235"/>
      <c r="F61" s="236"/>
      <c r="G61" s="227"/>
      <c r="H61" s="227"/>
      <c r="I61" s="227"/>
      <c r="J61" s="227"/>
    </row>
    <row r="62" spans="1:10" ht="15.75">
      <c r="A62" s="992"/>
      <c r="B62" s="941"/>
      <c r="C62" s="31" t="s">
        <v>70</v>
      </c>
      <c r="D62" s="235"/>
      <c r="E62" s="235"/>
      <c r="F62" s="236"/>
      <c r="G62" s="227"/>
      <c r="H62" s="227"/>
      <c r="I62" s="227"/>
      <c r="J62" s="227"/>
    </row>
    <row r="63" spans="1:10" ht="15.75">
      <c r="A63" s="992"/>
      <c r="B63" s="941"/>
      <c r="C63" s="31" t="s">
        <v>158</v>
      </c>
      <c r="D63" s="235"/>
      <c r="E63" s="235"/>
      <c r="F63" s="236"/>
      <c r="G63" s="227"/>
      <c r="H63" s="227"/>
      <c r="I63" s="227"/>
      <c r="J63" s="227"/>
    </row>
    <row r="64" spans="1:10" ht="15.75">
      <c r="A64" s="992"/>
      <c r="B64" s="941" t="s">
        <v>159</v>
      </c>
      <c r="C64" s="31" t="s">
        <v>160</v>
      </c>
      <c r="D64" s="235"/>
      <c r="E64" s="235"/>
      <c r="F64" s="236"/>
      <c r="G64" s="227"/>
      <c r="H64" s="227"/>
      <c r="I64" s="227"/>
      <c r="J64" s="227"/>
    </row>
    <row r="65" spans="1:10" ht="15.75">
      <c r="A65" s="992"/>
      <c r="B65" s="941"/>
      <c r="C65" s="31" t="s">
        <v>74</v>
      </c>
      <c r="D65" s="235"/>
      <c r="E65" s="235"/>
      <c r="F65" s="236"/>
      <c r="G65" s="227"/>
      <c r="H65" s="227"/>
      <c r="I65" s="227"/>
      <c r="J65" s="227"/>
    </row>
    <row r="66" spans="1:10" ht="15.75">
      <c r="A66" s="992"/>
      <c r="B66" s="941"/>
      <c r="C66" s="31" t="s">
        <v>161</v>
      </c>
      <c r="D66" s="235"/>
      <c r="E66" s="235"/>
      <c r="F66" s="236"/>
      <c r="G66" s="227"/>
      <c r="H66" s="227"/>
      <c r="I66" s="227"/>
      <c r="J66" s="227"/>
    </row>
    <row r="67" spans="1:10" ht="15.75">
      <c r="A67" s="990" t="s">
        <v>147</v>
      </c>
      <c r="B67" s="821"/>
      <c r="C67" s="821"/>
      <c r="D67" s="670">
        <f>SUM(D51:D66)</f>
        <v>3</v>
      </c>
      <c r="E67" s="616">
        <f>SUM(E51:E66)</f>
        <v>1450</v>
      </c>
      <c r="F67" s="708">
        <v>1.2591826073650323</v>
      </c>
      <c r="G67" s="614">
        <v>0.69</v>
      </c>
      <c r="H67" s="614">
        <v>0.24</v>
      </c>
      <c r="I67" s="614">
        <v>0.08</v>
      </c>
      <c r="J67" s="614">
        <v>0.04</v>
      </c>
    </row>
    <row r="68" spans="1:10" ht="15.75">
      <c r="A68" s="991" t="s">
        <v>162</v>
      </c>
      <c r="B68" s="641" t="s">
        <v>163</v>
      </c>
      <c r="C68" s="31" t="s">
        <v>164</v>
      </c>
      <c r="D68" s="235"/>
      <c r="E68" s="235"/>
      <c r="F68" s="236"/>
      <c r="G68" s="227"/>
      <c r="H68" s="227"/>
      <c r="I68" s="227"/>
      <c r="J68" s="227"/>
    </row>
    <row r="69" spans="1:10" ht="15.75">
      <c r="A69" s="991"/>
      <c r="B69" s="941" t="s">
        <v>78</v>
      </c>
      <c r="C69" s="31" t="s">
        <v>165</v>
      </c>
      <c r="D69" s="235"/>
      <c r="E69" s="235"/>
      <c r="F69" s="236"/>
      <c r="G69" s="227"/>
      <c r="H69" s="227"/>
      <c r="I69" s="227"/>
      <c r="J69" s="227"/>
    </row>
    <row r="70" spans="1:10" ht="15.75">
      <c r="A70" s="991"/>
      <c r="B70" s="941"/>
      <c r="C70" s="31" t="s">
        <v>80</v>
      </c>
      <c r="D70" s="235"/>
      <c r="E70" s="235"/>
      <c r="F70" s="236"/>
      <c r="G70" s="227"/>
      <c r="H70" s="227"/>
      <c r="I70" s="227"/>
      <c r="J70" s="227"/>
    </row>
    <row r="71" spans="1:10" ht="15.75">
      <c r="A71" s="991"/>
      <c r="B71" s="941" t="s">
        <v>81</v>
      </c>
      <c r="C71" s="31" t="s">
        <v>82</v>
      </c>
      <c r="D71" s="235"/>
      <c r="E71" s="235"/>
      <c r="F71" s="236"/>
      <c r="G71" s="227"/>
      <c r="H71" s="227"/>
      <c r="I71" s="227"/>
      <c r="J71" s="227"/>
    </row>
    <row r="72" spans="1:10" ht="15.75">
      <c r="A72" s="991"/>
      <c r="B72" s="941"/>
      <c r="C72" s="31" t="s">
        <v>83</v>
      </c>
      <c r="D72" s="235"/>
      <c r="E72" s="235"/>
      <c r="F72" s="236"/>
      <c r="G72" s="227"/>
      <c r="H72" s="227"/>
      <c r="I72" s="227"/>
      <c r="J72" s="227"/>
    </row>
    <row r="73" spans="1:10" ht="15.75">
      <c r="A73" s="991"/>
      <c r="B73" s="941" t="s">
        <v>84</v>
      </c>
      <c r="C73" s="31" t="s">
        <v>85</v>
      </c>
      <c r="D73" s="235"/>
      <c r="E73" s="235"/>
      <c r="F73" s="236"/>
      <c r="G73" s="227"/>
      <c r="H73" s="227"/>
      <c r="I73" s="227"/>
      <c r="J73" s="227"/>
    </row>
    <row r="74" spans="1:10" ht="15.75">
      <c r="A74" s="991"/>
      <c r="B74" s="941"/>
      <c r="C74" s="31" t="s">
        <v>86</v>
      </c>
      <c r="D74" s="235"/>
      <c r="E74" s="235"/>
      <c r="F74" s="236"/>
      <c r="G74" s="227"/>
      <c r="H74" s="227"/>
      <c r="I74" s="227"/>
      <c r="J74" s="227"/>
    </row>
    <row r="75" spans="1:10" ht="15.75">
      <c r="A75" s="991"/>
      <c r="B75" s="941" t="s">
        <v>87</v>
      </c>
      <c r="C75" s="31" t="s">
        <v>88</v>
      </c>
      <c r="D75" s="235"/>
      <c r="E75" s="235"/>
      <c r="F75" s="236"/>
      <c r="G75" s="227"/>
      <c r="H75" s="227"/>
      <c r="I75" s="227"/>
      <c r="J75" s="227"/>
    </row>
    <row r="76" spans="1:10" ht="15.75">
      <c r="A76" s="991"/>
      <c r="B76" s="941"/>
      <c r="C76" s="31" t="s">
        <v>89</v>
      </c>
      <c r="D76" s="235"/>
      <c r="E76" s="235"/>
      <c r="F76" s="236"/>
      <c r="G76" s="227"/>
      <c r="H76" s="227"/>
      <c r="I76" s="227"/>
      <c r="J76" s="227"/>
    </row>
    <row r="77" spans="1:10" ht="15.75">
      <c r="A77" s="991"/>
      <c r="B77" s="941"/>
      <c r="C77" s="31" t="s">
        <v>90</v>
      </c>
      <c r="D77" s="235"/>
      <c r="E77" s="235"/>
      <c r="F77" s="236"/>
      <c r="G77" s="227"/>
      <c r="H77" s="227"/>
      <c r="I77" s="227"/>
      <c r="J77" s="227"/>
    </row>
    <row r="78" spans="1:10" ht="15.75">
      <c r="A78" s="991"/>
      <c r="B78" s="941"/>
      <c r="C78" s="31" t="s">
        <v>166</v>
      </c>
      <c r="D78" s="235"/>
      <c r="E78" s="235"/>
      <c r="F78" s="236"/>
      <c r="G78" s="227"/>
      <c r="H78" s="227"/>
      <c r="I78" s="227"/>
      <c r="J78" s="227"/>
    </row>
    <row r="79" spans="1:10" ht="15.75">
      <c r="A79" s="991"/>
      <c r="B79" s="941" t="s">
        <v>167</v>
      </c>
      <c r="C79" s="31" t="s">
        <v>93</v>
      </c>
      <c r="D79" s="235"/>
      <c r="E79" s="235"/>
      <c r="F79" s="236"/>
      <c r="G79" s="227"/>
      <c r="H79" s="227"/>
      <c r="I79" s="227"/>
      <c r="J79" s="227"/>
    </row>
    <row r="80" spans="1:10" ht="15.75">
      <c r="A80" s="991"/>
      <c r="B80" s="941"/>
      <c r="C80" s="31" t="s">
        <v>168</v>
      </c>
      <c r="D80" s="235"/>
      <c r="E80" s="235"/>
      <c r="F80" s="236"/>
      <c r="G80" s="227"/>
      <c r="H80" s="227"/>
      <c r="I80" s="227"/>
      <c r="J80" s="227"/>
    </row>
    <row r="81" spans="1:10" ht="15.75">
      <c r="A81" s="991"/>
      <c r="B81" s="941"/>
      <c r="C81" s="31" t="s">
        <v>169</v>
      </c>
      <c r="D81" s="235"/>
      <c r="E81" s="235"/>
      <c r="F81" s="236"/>
      <c r="G81" s="227"/>
      <c r="H81" s="227"/>
      <c r="I81" s="227"/>
      <c r="J81" s="227"/>
    </row>
    <row r="82" spans="1:10" ht="15.75">
      <c r="A82" s="991"/>
      <c r="B82" s="941" t="s">
        <v>170</v>
      </c>
      <c r="C82" s="31" t="s">
        <v>171</v>
      </c>
      <c r="D82" s="235"/>
      <c r="E82" s="235"/>
      <c r="F82" s="236"/>
      <c r="G82" s="227"/>
      <c r="H82" s="227"/>
      <c r="I82" s="227"/>
      <c r="J82" s="227"/>
    </row>
    <row r="83" spans="1:10" ht="15.75">
      <c r="A83" s="991"/>
      <c r="B83" s="941"/>
      <c r="C83" s="31" t="s">
        <v>172</v>
      </c>
      <c r="D83" s="235"/>
      <c r="E83" s="235"/>
      <c r="F83" s="236"/>
      <c r="G83" s="227"/>
      <c r="H83" s="227"/>
      <c r="I83" s="227"/>
      <c r="J83" s="227"/>
    </row>
    <row r="84" spans="1:10" ht="15.75">
      <c r="A84" s="991"/>
      <c r="B84" s="941"/>
      <c r="C84" s="31" t="s">
        <v>173</v>
      </c>
      <c r="D84" s="235"/>
      <c r="E84" s="235"/>
      <c r="F84" s="236"/>
      <c r="G84" s="227"/>
      <c r="H84" s="227"/>
      <c r="I84" s="227"/>
      <c r="J84" s="227"/>
    </row>
    <row r="85" spans="1:10" ht="15.75">
      <c r="A85" s="990" t="s">
        <v>147</v>
      </c>
      <c r="B85" s="821"/>
      <c r="C85" s="821"/>
      <c r="D85" s="697"/>
      <c r="E85" s="697"/>
      <c r="F85" s="707"/>
      <c r="G85" s="702"/>
      <c r="H85" s="702"/>
      <c r="I85" s="702"/>
      <c r="J85" s="702"/>
    </row>
    <row r="86" spans="1:10" ht="15.75">
      <c r="A86" s="991" t="s">
        <v>174</v>
      </c>
      <c r="B86" s="941" t="s">
        <v>100</v>
      </c>
      <c r="C86" s="31" t="s">
        <v>101</v>
      </c>
      <c r="D86" s="235"/>
      <c r="E86" s="235"/>
      <c r="F86" s="236"/>
      <c r="G86" s="227"/>
      <c r="H86" s="227"/>
      <c r="I86" s="227"/>
      <c r="J86" s="227"/>
    </row>
    <row r="87" spans="1:10" ht="15.75">
      <c r="A87" s="991"/>
      <c r="B87" s="941"/>
      <c r="C87" s="31" t="s">
        <v>102</v>
      </c>
      <c r="D87" s="235"/>
      <c r="E87" s="235"/>
      <c r="F87" s="236"/>
      <c r="G87" s="227"/>
      <c r="H87" s="227"/>
      <c r="I87" s="227"/>
      <c r="J87" s="227"/>
    </row>
    <row r="88" spans="1:10" ht="15.75">
      <c r="A88" s="991"/>
      <c r="B88" s="941"/>
      <c r="C88" s="31" t="s">
        <v>103</v>
      </c>
      <c r="D88" s="235"/>
      <c r="E88" s="235"/>
      <c r="F88" s="236"/>
      <c r="G88" s="227"/>
      <c r="H88" s="227"/>
      <c r="I88" s="227"/>
      <c r="J88" s="227"/>
    </row>
    <row r="89" spans="1:10" ht="15.75">
      <c r="A89" s="991"/>
      <c r="B89" s="641" t="s">
        <v>104</v>
      </c>
      <c r="C89" s="31" t="s">
        <v>105</v>
      </c>
      <c r="D89" s="235"/>
      <c r="E89" s="235"/>
      <c r="F89" s="236"/>
      <c r="G89" s="227"/>
      <c r="H89" s="227"/>
      <c r="I89" s="227"/>
      <c r="J89" s="227"/>
    </row>
    <row r="90" spans="1:10" ht="15.75">
      <c r="A90" s="991"/>
      <c r="B90" s="941" t="s">
        <v>175</v>
      </c>
      <c r="C90" s="31" t="s">
        <v>107</v>
      </c>
      <c r="D90" s="206"/>
      <c r="E90" s="206"/>
      <c r="F90" s="487"/>
      <c r="G90" s="170"/>
      <c r="H90" s="170"/>
      <c r="I90" s="170"/>
      <c r="J90" s="170"/>
    </row>
    <row r="91" spans="1:10" ht="15.75">
      <c r="A91" s="991"/>
      <c r="B91" s="941"/>
      <c r="C91" s="31" t="s">
        <v>108</v>
      </c>
      <c r="D91" s="206">
        <v>1</v>
      </c>
      <c r="E91" s="206">
        <v>50</v>
      </c>
      <c r="F91" s="488">
        <v>0.28000000000000003</v>
      </c>
      <c r="G91" s="170"/>
      <c r="H91" s="170">
        <v>0.69</v>
      </c>
      <c r="I91" s="170">
        <v>0.59</v>
      </c>
      <c r="J91" s="170">
        <v>0</v>
      </c>
    </row>
    <row r="92" spans="1:10" ht="15.75">
      <c r="A92" s="991"/>
      <c r="B92" s="941"/>
      <c r="C92" s="31" t="s">
        <v>176</v>
      </c>
      <c r="D92" s="206"/>
      <c r="E92" s="206"/>
      <c r="F92" s="488"/>
      <c r="G92" s="170"/>
      <c r="H92" s="170"/>
      <c r="I92" s="170"/>
      <c r="J92" s="170"/>
    </row>
    <row r="93" spans="1:10" ht="15.75">
      <c r="A93" s="990" t="s">
        <v>147</v>
      </c>
      <c r="B93" s="821"/>
      <c r="C93" s="821"/>
      <c r="D93" s="670">
        <f>SUM(D86:D92)</f>
        <v>1</v>
      </c>
      <c r="E93" s="670">
        <f>SUM(E86:E92)</f>
        <v>50</v>
      </c>
      <c r="F93" s="699">
        <v>0.28000000000000003</v>
      </c>
      <c r="G93" s="677"/>
      <c r="H93" s="614">
        <v>0.69</v>
      </c>
      <c r="I93" s="614">
        <v>0.59</v>
      </c>
      <c r="J93" s="614">
        <v>0</v>
      </c>
    </row>
    <row r="94" spans="1:10" ht="15.75">
      <c r="A94" s="991" t="s">
        <v>177</v>
      </c>
      <c r="B94" s="941" t="s">
        <v>110</v>
      </c>
      <c r="C94" s="31" t="s">
        <v>111</v>
      </c>
      <c r="D94" s="235"/>
      <c r="E94" s="235"/>
      <c r="F94" s="236"/>
      <c r="G94" s="227"/>
      <c r="H94" s="227"/>
      <c r="I94" s="227"/>
      <c r="J94" s="227"/>
    </row>
    <row r="95" spans="1:10" ht="15.75">
      <c r="A95" s="991"/>
      <c r="B95" s="941"/>
      <c r="C95" s="31" t="s">
        <v>112</v>
      </c>
      <c r="D95" s="235"/>
      <c r="E95" s="235"/>
      <c r="F95" s="236"/>
      <c r="G95" s="227"/>
      <c r="H95" s="227"/>
      <c r="I95" s="227"/>
      <c r="J95" s="227"/>
    </row>
    <row r="96" spans="1:10" ht="15.75">
      <c r="A96" s="991"/>
      <c r="B96" s="941"/>
      <c r="C96" s="31" t="s">
        <v>178</v>
      </c>
      <c r="D96" s="235"/>
      <c r="E96" s="235"/>
      <c r="F96" s="236"/>
      <c r="G96" s="227"/>
      <c r="H96" s="227"/>
      <c r="I96" s="227"/>
      <c r="J96" s="227"/>
    </row>
    <row r="97" spans="1:10" ht="15.75">
      <c r="A97" s="991"/>
      <c r="B97" s="941" t="s">
        <v>114</v>
      </c>
      <c r="C97" s="31" t="s">
        <v>179</v>
      </c>
      <c r="D97" s="235"/>
      <c r="E97" s="235"/>
      <c r="F97" s="236"/>
      <c r="G97" s="227"/>
      <c r="H97" s="227"/>
      <c r="I97" s="227"/>
      <c r="J97" s="227"/>
    </row>
    <row r="98" spans="1:10" ht="15.75">
      <c r="A98" s="991"/>
      <c r="B98" s="941"/>
      <c r="C98" s="31" t="s">
        <v>116</v>
      </c>
      <c r="D98" s="235"/>
      <c r="E98" s="235"/>
      <c r="F98" s="236"/>
      <c r="G98" s="227"/>
      <c r="H98" s="227"/>
      <c r="I98" s="227"/>
      <c r="J98" s="227"/>
    </row>
    <row r="99" spans="1:10" ht="15.75">
      <c r="A99" s="991"/>
      <c r="B99" s="941"/>
      <c r="C99" s="31" t="s">
        <v>117</v>
      </c>
      <c r="D99" s="235"/>
      <c r="E99" s="235"/>
      <c r="F99" s="236"/>
      <c r="G99" s="227"/>
      <c r="H99" s="227"/>
      <c r="I99" s="227"/>
      <c r="J99" s="227"/>
    </row>
    <row r="100" spans="1:10" ht="15.75">
      <c r="A100" s="991"/>
      <c r="B100" s="941" t="s">
        <v>180</v>
      </c>
      <c r="C100" s="31" t="s">
        <v>181</v>
      </c>
      <c r="D100" s="235"/>
      <c r="E100" s="235"/>
      <c r="F100" s="236"/>
      <c r="G100" s="227"/>
      <c r="H100" s="227"/>
      <c r="I100" s="227"/>
      <c r="J100" s="227"/>
    </row>
    <row r="101" spans="1:10" ht="15.75">
      <c r="A101" s="991"/>
      <c r="B101" s="941"/>
      <c r="C101" s="31" t="s">
        <v>120</v>
      </c>
      <c r="D101" s="235"/>
      <c r="E101" s="235"/>
      <c r="F101" s="236"/>
      <c r="G101" s="227"/>
      <c r="H101" s="227"/>
      <c r="I101" s="227"/>
      <c r="J101" s="227"/>
    </row>
    <row r="102" spans="1:10" ht="15.75">
      <c r="A102" s="991"/>
      <c r="B102" s="941" t="s">
        <v>121</v>
      </c>
      <c r="C102" s="31" t="s">
        <v>182</v>
      </c>
      <c r="D102" s="235"/>
      <c r="E102" s="235"/>
      <c r="F102" s="236"/>
      <c r="G102" s="227"/>
      <c r="H102" s="227"/>
      <c r="I102" s="227"/>
      <c r="J102" s="227"/>
    </row>
    <row r="103" spans="1:10" ht="15.75">
      <c r="A103" s="991"/>
      <c r="B103" s="941"/>
      <c r="C103" s="31" t="s">
        <v>183</v>
      </c>
      <c r="D103" s="235"/>
      <c r="E103" s="235"/>
      <c r="F103" s="236"/>
      <c r="G103" s="227"/>
      <c r="H103" s="227"/>
      <c r="I103" s="227"/>
      <c r="J103" s="227"/>
    </row>
    <row r="104" spans="1:10" ht="15.75">
      <c r="A104" s="991"/>
      <c r="B104" s="941" t="s">
        <v>124</v>
      </c>
      <c r="C104" s="31" t="s">
        <v>125</v>
      </c>
      <c r="D104" s="235"/>
      <c r="E104" s="235"/>
      <c r="F104" s="236"/>
      <c r="G104" s="227"/>
      <c r="H104" s="227"/>
      <c r="I104" s="227"/>
      <c r="J104" s="227"/>
    </row>
    <row r="105" spans="1:10" ht="15.75">
      <c r="A105" s="991"/>
      <c r="B105" s="941"/>
      <c r="C105" s="31" t="s">
        <v>126</v>
      </c>
      <c r="D105" s="235"/>
      <c r="E105" s="235"/>
      <c r="F105" s="236"/>
      <c r="G105" s="227"/>
      <c r="H105" s="227"/>
      <c r="I105" s="227"/>
      <c r="J105" s="227"/>
    </row>
    <row r="106" spans="1:10" ht="15.75">
      <c r="A106" s="991"/>
      <c r="B106" s="941" t="s">
        <v>127</v>
      </c>
      <c r="C106" s="31" t="s">
        <v>128</v>
      </c>
      <c r="D106" s="235"/>
      <c r="E106" s="235"/>
      <c r="F106" s="236"/>
      <c r="G106" s="227"/>
      <c r="H106" s="227"/>
      <c r="I106" s="227"/>
      <c r="J106" s="227"/>
    </row>
    <row r="107" spans="1:10" ht="15.75">
      <c r="A107" s="991"/>
      <c r="B107" s="941"/>
      <c r="C107" s="31" t="s">
        <v>129</v>
      </c>
      <c r="D107" s="235"/>
      <c r="E107" s="235"/>
      <c r="F107" s="236"/>
      <c r="G107" s="227"/>
      <c r="H107" s="227"/>
      <c r="I107" s="227"/>
      <c r="J107" s="227"/>
    </row>
    <row r="108" spans="1:10" ht="15.75">
      <c r="A108" s="991"/>
      <c r="B108" s="941"/>
      <c r="C108" s="31" t="s">
        <v>184</v>
      </c>
      <c r="D108" s="206">
        <v>1</v>
      </c>
      <c r="E108" s="206">
        <v>50</v>
      </c>
      <c r="F108" s="488">
        <v>0.87</v>
      </c>
      <c r="G108" s="170"/>
      <c r="H108" s="170">
        <v>0.6</v>
      </c>
      <c r="I108" s="170">
        <v>0.23</v>
      </c>
      <c r="J108" s="170">
        <v>0.12</v>
      </c>
    </row>
    <row r="109" spans="1:10" ht="15.75">
      <c r="A109" s="990" t="s">
        <v>147</v>
      </c>
      <c r="B109" s="821"/>
      <c r="C109" s="821"/>
      <c r="D109" s="670">
        <f>SUM(D94:D108)</f>
        <v>1</v>
      </c>
      <c r="E109" s="670">
        <f>SUM(E94:E108)</f>
        <v>50</v>
      </c>
      <c r="F109" s="699">
        <v>0.87</v>
      </c>
      <c r="G109" s="614"/>
      <c r="H109" s="614">
        <v>0.6</v>
      </c>
      <c r="I109" s="614">
        <v>0.23</v>
      </c>
      <c r="J109" s="614">
        <v>0.12</v>
      </c>
    </row>
    <row r="110" spans="1:10" ht="15.75">
      <c r="A110" s="821" t="s">
        <v>185</v>
      </c>
      <c r="B110" s="821"/>
      <c r="C110" s="821"/>
      <c r="D110" s="710">
        <f>D14+D25+D41+D50+D67+D85+D93+D109</f>
        <v>10</v>
      </c>
      <c r="E110" s="710">
        <f>E14+E25+E41+E50+E67+E85+E93+E109</f>
        <v>2872</v>
      </c>
      <c r="F110" s="671">
        <v>0.85</v>
      </c>
      <c r="G110" s="614">
        <v>0.79</v>
      </c>
      <c r="H110" s="614">
        <v>0.49</v>
      </c>
      <c r="I110" s="614">
        <v>0.31</v>
      </c>
      <c r="J110" s="614">
        <v>0.08</v>
      </c>
    </row>
    <row r="111" spans="1:10">
      <c r="A111" s="126" t="s">
        <v>186</v>
      </c>
      <c r="B111" s="896" t="s">
        <v>375</v>
      </c>
      <c r="C111" s="887"/>
      <c r="D111" s="887"/>
      <c r="E111" s="887"/>
      <c r="F111" s="887"/>
      <c r="G111" s="887"/>
      <c r="H111" s="887"/>
      <c r="I111" s="887"/>
      <c r="J111" s="887"/>
    </row>
    <row r="112" spans="1:10">
      <c r="A112" s="58" t="s">
        <v>187</v>
      </c>
      <c r="B112" s="896" t="s">
        <v>188</v>
      </c>
      <c r="C112" s="887"/>
      <c r="D112" s="887"/>
      <c r="E112" s="887"/>
      <c r="F112" s="887"/>
      <c r="G112" s="887"/>
      <c r="H112" s="887"/>
      <c r="I112" s="887"/>
      <c r="J112" s="887"/>
    </row>
    <row r="113" spans="1:2">
      <c r="A113" s="4"/>
    </row>
    <row r="114" spans="1:2">
      <c r="A114" s="3"/>
      <c r="B114" s="3" t="s">
        <v>373</v>
      </c>
    </row>
  </sheetData>
  <mergeCells count="60"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J3:J5"/>
    <mergeCell ref="B111:J111"/>
    <mergeCell ref="B112:J112"/>
    <mergeCell ref="A2:J2"/>
    <mergeCell ref="A1:J1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L144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41" sqref="D141"/>
    </sheetView>
  </sheetViews>
  <sheetFormatPr defaultRowHeight="15.75"/>
  <cols>
    <col min="1" max="1" width="24.42578125" customWidth="1"/>
    <col min="2" max="2" width="32.42578125" bestFit="1" customWidth="1"/>
    <col min="3" max="3" width="17.28515625" bestFit="1" customWidth="1"/>
    <col min="4" max="4" width="14.5703125" style="360" customWidth="1"/>
    <col min="5" max="5" width="12.7109375" style="360" customWidth="1"/>
    <col min="6" max="6" width="20" style="78" customWidth="1"/>
    <col min="7" max="7" width="23.7109375" style="365" customWidth="1"/>
    <col min="8" max="8" width="23.85546875" style="128" customWidth="1"/>
    <col min="9" max="9" width="30" style="4" customWidth="1"/>
    <col min="10" max="10" width="25.85546875" style="4" customWidth="1"/>
    <col min="11" max="11" width="22.42578125" style="11" customWidth="1"/>
    <col min="12" max="12" width="19" style="11" customWidth="1"/>
  </cols>
  <sheetData>
    <row r="1" spans="1:12" ht="24.95" customHeight="1">
      <c r="A1" s="1033" t="s">
        <v>374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</row>
    <row r="2" spans="1:12" ht="24.95" customHeight="1">
      <c r="A2" s="1034" t="s">
        <v>279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</row>
    <row r="3" spans="1:12" s="4" customFormat="1" ht="46.5" customHeight="1">
      <c r="A3" s="864" t="s">
        <v>141</v>
      </c>
      <c r="B3" s="861" t="s">
        <v>1</v>
      </c>
      <c r="C3" s="871" t="s">
        <v>2</v>
      </c>
      <c r="D3" s="1035" t="s">
        <v>245</v>
      </c>
      <c r="E3" s="1035" t="s">
        <v>246</v>
      </c>
      <c r="F3" s="1036" t="s">
        <v>239</v>
      </c>
      <c r="G3" s="861" t="s">
        <v>380</v>
      </c>
      <c r="H3" s="861" t="s">
        <v>249</v>
      </c>
      <c r="I3" s="861" t="s">
        <v>250</v>
      </c>
      <c r="J3" s="861" t="s">
        <v>276</v>
      </c>
      <c r="K3" s="861" t="s">
        <v>277</v>
      </c>
      <c r="L3" s="861" t="s">
        <v>278</v>
      </c>
    </row>
    <row r="4" spans="1:12" s="4" customFormat="1" ht="34.5" customHeight="1">
      <c r="A4" s="864"/>
      <c r="B4" s="861"/>
      <c r="C4" s="871"/>
      <c r="D4" s="1035"/>
      <c r="E4" s="1035"/>
      <c r="F4" s="1036"/>
      <c r="G4" s="861"/>
      <c r="H4" s="861"/>
      <c r="I4" s="861"/>
      <c r="J4" s="861"/>
      <c r="K4" s="861"/>
      <c r="L4" s="861"/>
    </row>
    <row r="5" spans="1:12" s="4" customFormat="1" ht="54.95" customHeight="1">
      <c r="A5" s="864"/>
      <c r="B5" s="861"/>
      <c r="C5" s="871"/>
      <c r="D5" s="1035"/>
      <c r="E5" s="1035"/>
      <c r="F5" s="1036"/>
      <c r="G5" s="861"/>
      <c r="H5" s="861"/>
      <c r="I5" s="861"/>
      <c r="J5" s="861"/>
      <c r="K5" s="861"/>
      <c r="L5" s="861"/>
    </row>
    <row r="6" spans="1:12" s="4" customFormat="1" ht="15.75" customHeight="1">
      <c r="A6" s="843" t="s">
        <v>143</v>
      </c>
      <c r="B6" s="1005" t="s">
        <v>4</v>
      </c>
      <c r="C6" s="174" t="s">
        <v>5</v>
      </c>
      <c r="D6" s="353">
        <v>1</v>
      </c>
      <c r="E6" s="353">
        <v>20</v>
      </c>
      <c r="F6" s="354">
        <v>95</v>
      </c>
      <c r="G6" s="363"/>
      <c r="H6" s="68">
        <v>100</v>
      </c>
      <c r="I6" s="366">
        <v>110</v>
      </c>
      <c r="J6" s="33">
        <v>122</v>
      </c>
      <c r="K6" s="33">
        <v>100</v>
      </c>
      <c r="L6" s="33">
        <v>8</v>
      </c>
    </row>
    <row r="7" spans="1:12" s="4" customFormat="1" ht="15.75" customHeight="1">
      <c r="A7" s="843"/>
      <c r="B7" s="1032"/>
      <c r="C7" s="174" t="s">
        <v>6</v>
      </c>
      <c r="D7" s="353">
        <v>2</v>
      </c>
      <c r="E7" s="353">
        <v>40</v>
      </c>
      <c r="F7" s="354">
        <v>95</v>
      </c>
      <c r="G7" s="361"/>
      <c r="H7" s="361">
        <v>102.19780219780222</v>
      </c>
      <c r="I7" s="366">
        <v>135.29411764705884</v>
      </c>
      <c r="J7" s="366">
        <v>195.23809523809524</v>
      </c>
      <c r="K7" s="366">
        <v>100</v>
      </c>
      <c r="L7" s="169">
        <v>16</v>
      </c>
    </row>
    <row r="8" spans="1:12" s="4" customFormat="1" ht="15.75" customHeight="1">
      <c r="A8" s="843"/>
      <c r="B8" s="1006"/>
      <c r="C8" s="711" t="s">
        <v>283</v>
      </c>
      <c r="D8" s="715">
        <f>SUM(D6:D7)</f>
        <v>3</v>
      </c>
      <c r="E8" s="715">
        <f>SUM(E6:E7)</f>
        <v>60</v>
      </c>
      <c r="F8" s="716">
        <v>95</v>
      </c>
      <c r="G8" s="717"/>
      <c r="H8" s="717">
        <v>102.19780219780222</v>
      </c>
      <c r="I8" s="717">
        <v>123</v>
      </c>
      <c r="J8" s="717">
        <v>159</v>
      </c>
      <c r="K8" s="717">
        <v>100</v>
      </c>
      <c r="L8" s="717">
        <v>12</v>
      </c>
    </row>
    <row r="9" spans="1:12" s="4" customFormat="1" ht="15.75" customHeight="1">
      <c r="A9" s="843"/>
      <c r="B9" s="1007" t="s">
        <v>7</v>
      </c>
      <c r="C9" s="174" t="s">
        <v>8</v>
      </c>
      <c r="D9" s="353"/>
      <c r="E9" s="353"/>
      <c r="F9" s="354"/>
      <c r="G9" s="361"/>
      <c r="H9" s="361"/>
      <c r="I9" s="366"/>
      <c r="J9" s="366"/>
      <c r="K9" s="366"/>
      <c r="L9" s="33"/>
    </row>
    <row r="10" spans="1:12" s="4" customFormat="1" ht="15.75" customHeight="1">
      <c r="A10" s="843"/>
      <c r="B10" s="1008"/>
      <c r="C10" s="174" t="s">
        <v>9</v>
      </c>
      <c r="D10" s="353">
        <v>4</v>
      </c>
      <c r="E10" s="353">
        <v>80</v>
      </c>
      <c r="F10" s="354">
        <v>112.08333333333333</v>
      </c>
      <c r="G10" s="361"/>
      <c r="H10" s="361">
        <v>85.853658536585371</v>
      </c>
      <c r="I10" s="366">
        <v>41.379310344827594</v>
      </c>
      <c r="J10" s="366">
        <v>62.719298245614027</v>
      </c>
      <c r="K10" s="33">
        <v>81.25</v>
      </c>
      <c r="L10" s="33">
        <v>40.75</v>
      </c>
    </row>
    <row r="11" spans="1:12" s="4" customFormat="1" ht="15.75" customHeight="1">
      <c r="A11" s="843"/>
      <c r="B11" s="1008"/>
      <c r="C11" s="174" t="s">
        <v>10</v>
      </c>
      <c r="D11" s="353"/>
      <c r="E11" s="353"/>
      <c r="F11" s="354"/>
      <c r="G11" s="362"/>
      <c r="H11" s="361"/>
      <c r="I11" s="366"/>
      <c r="J11" s="366"/>
      <c r="K11" s="366"/>
      <c r="L11" s="33"/>
    </row>
    <row r="12" spans="1:12" s="4" customFormat="1" ht="15.75" customHeight="1">
      <c r="A12" s="843"/>
      <c r="B12" s="1009"/>
      <c r="C12" s="712" t="s">
        <v>359</v>
      </c>
      <c r="D12" s="715">
        <v>4</v>
      </c>
      <c r="E12" s="715">
        <v>80</v>
      </c>
      <c r="F12" s="716">
        <v>112.08333333333333</v>
      </c>
      <c r="G12" s="717"/>
      <c r="H12" s="717">
        <v>85.853658536585371</v>
      </c>
      <c r="I12" s="717">
        <v>41.379310344827594</v>
      </c>
      <c r="J12" s="717">
        <v>62.719298245614027</v>
      </c>
      <c r="K12" s="717">
        <v>81.25</v>
      </c>
      <c r="L12" s="717">
        <v>40.75</v>
      </c>
    </row>
    <row r="13" spans="1:12" s="4" customFormat="1" ht="15.75" customHeight="1">
      <c r="A13" s="843"/>
      <c r="B13" s="1007" t="s">
        <v>247</v>
      </c>
      <c r="C13" s="174" t="s">
        <v>12</v>
      </c>
      <c r="D13" s="353">
        <v>2</v>
      </c>
      <c r="E13" s="353">
        <v>35</v>
      </c>
      <c r="F13" s="354">
        <v>112.5</v>
      </c>
      <c r="G13" s="361"/>
      <c r="H13" s="361">
        <v>94.949494949494948</v>
      </c>
      <c r="I13" s="366">
        <v>62.5</v>
      </c>
      <c r="J13" s="33">
        <v>77.777777777777786</v>
      </c>
      <c r="K13" s="366">
        <v>87.692307692307693</v>
      </c>
      <c r="L13" s="33">
        <v>11.5</v>
      </c>
    </row>
    <row r="14" spans="1:12" s="4" customFormat="1" ht="15.75" customHeight="1">
      <c r="A14" s="843"/>
      <c r="B14" s="1008"/>
      <c r="C14" s="174" t="s">
        <v>13</v>
      </c>
      <c r="D14" s="353">
        <v>1</v>
      </c>
      <c r="E14" s="353">
        <v>20</v>
      </c>
      <c r="F14" s="354">
        <v>114.99999999999999</v>
      </c>
      <c r="G14" s="361"/>
      <c r="H14" s="361">
        <v>90.740740740740733</v>
      </c>
      <c r="I14" s="366">
        <v>100</v>
      </c>
      <c r="J14" s="366">
        <v>100</v>
      </c>
      <c r="K14" s="366">
        <v>100</v>
      </c>
      <c r="L14" s="33">
        <v>32</v>
      </c>
    </row>
    <row r="15" spans="1:12" s="4" customFormat="1" ht="15.75" customHeight="1">
      <c r="A15" s="843"/>
      <c r="B15" s="1008"/>
      <c r="C15" s="174" t="s">
        <v>14</v>
      </c>
      <c r="D15" s="353"/>
      <c r="E15" s="353"/>
      <c r="F15" s="354"/>
      <c r="G15" s="361"/>
      <c r="H15" s="361"/>
      <c r="I15" s="366"/>
      <c r="J15" s="33"/>
      <c r="K15" s="366"/>
      <c r="L15" s="33"/>
    </row>
    <row r="16" spans="1:12" s="4" customFormat="1" ht="15.75" customHeight="1">
      <c r="A16" s="843"/>
      <c r="B16" s="1009"/>
      <c r="C16" s="713" t="s">
        <v>284</v>
      </c>
      <c r="D16" s="715">
        <f>SUM(D13:D15)</f>
        <v>3</v>
      </c>
      <c r="E16" s="715">
        <f>SUM(E13:E15)</f>
        <v>55</v>
      </c>
      <c r="F16" s="716">
        <v>113.33333333333333</v>
      </c>
      <c r="G16" s="717"/>
      <c r="H16" s="717">
        <v>93.464052287581694</v>
      </c>
      <c r="I16" s="717">
        <v>70</v>
      </c>
      <c r="J16" s="717">
        <v>85.714285714285708</v>
      </c>
      <c r="K16" s="717">
        <v>91.011235955056179</v>
      </c>
      <c r="L16" s="717">
        <v>18.333333333333332</v>
      </c>
    </row>
    <row r="17" spans="1:12" s="4" customFormat="1" ht="15.75" customHeight="1">
      <c r="A17" s="843"/>
      <c r="B17" s="1018" t="s">
        <v>210</v>
      </c>
      <c r="C17" s="1011"/>
      <c r="D17" s="715">
        <f>D8+D12+D16</f>
        <v>10</v>
      </c>
      <c r="E17" s="715">
        <f>E8+E12+E16</f>
        <v>195</v>
      </c>
      <c r="F17" s="716">
        <v>107</v>
      </c>
      <c r="G17" s="717"/>
      <c r="H17" s="717">
        <v>94</v>
      </c>
      <c r="I17" s="717">
        <v>78</v>
      </c>
      <c r="J17" s="717">
        <v>102</v>
      </c>
      <c r="K17" s="717">
        <v>87.084870848708491</v>
      </c>
      <c r="L17" s="717">
        <v>27.777777777777779</v>
      </c>
    </row>
    <row r="18" spans="1:12" s="4" customFormat="1" ht="15.75" customHeight="1">
      <c r="A18" s="1012" t="s">
        <v>148</v>
      </c>
      <c r="B18" s="1029" t="s">
        <v>15</v>
      </c>
      <c r="C18" s="174" t="s">
        <v>16</v>
      </c>
      <c r="D18" s="353"/>
      <c r="E18" s="353"/>
      <c r="F18" s="354"/>
      <c r="G18" s="361"/>
      <c r="H18" s="361"/>
      <c r="I18" s="366"/>
      <c r="J18" s="366"/>
      <c r="K18" s="366"/>
      <c r="L18" s="33"/>
    </row>
    <row r="19" spans="1:12" s="4" customFormat="1" ht="15.75" customHeight="1">
      <c r="A19" s="1013"/>
      <c r="B19" s="1030"/>
      <c r="C19" s="174" t="s">
        <v>17</v>
      </c>
      <c r="D19" s="353">
        <v>2</v>
      </c>
      <c r="E19" s="353">
        <v>35</v>
      </c>
      <c r="F19" s="354">
        <v>47.5</v>
      </c>
      <c r="G19" s="361"/>
      <c r="H19" s="361">
        <v>89</v>
      </c>
      <c r="I19" s="366">
        <v>15</v>
      </c>
      <c r="J19" s="366">
        <v>46.478873239436616</v>
      </c>
      <c r="K19" s="366">
        <v>87.179487179487182</v>
      </c>
      <c r="L19" s="33">
        <v>24.5</v>
      </c>
    </row>
    <row r="20" spans="1:12" s="4" customFormat="1" ht="15.75" customHeight="1">
      <c r="A20" s="1013"/>
      <c r="B20" s="1030"/>
      <c r="C20" s="174" t="s">
        <v>18</v>
      </c>
      <c r="D20" s="353">
        <v>1</v>
      </c>
      <c r="E20" s="353">
        <v>20</v>
      </c>
      <c r="F20" s="354">
        <v>66.666666666666671</v>
      </c>
      <c r="G20" s="361"/>
      <c r="H20" s="361">
        <v>92</v>
      </c>
      <c r="I20" s="366">
        <v>36</v>
      </c>
      <c r="J20" s="366">
        <v>93.442622950819683</v>
      </c>
      <c r="K20" s="366">
        <v>100</v>
      </c>
      <c r="L20" s="33">
        <v>37</v>
      </c>
    </row>
    <row r="21" spans="1:12" s="4" customFormat="1" ht="15.75" customHeight="1">
      <c r="A21" s="1013"/>
      <c r="B21" s="1031"/>
      <c r="C21" s="714" t="s">
        <v>285</v>
      </c>
      <c r="D21" s="715">
        <f>SUM(D18:D20)</f>
        <v>3</v>
      </c>
      <c r="E21" s="715">
        <f>SUM(E18:E20)</f>
        <v>55</v>
      </c>
      <c r="F21" s="716">
        <v>57.083333333333336</v>
      </c>
      <c r="G21" s="717"/>
      <c r="H21" s="717">
        <v>90</v>
      </c>
      <c r="I21" s="717">
        <v>29</v>
      </c>
      <c r="J21" s="717">
        <v>68.181818181818173</v>
      </c>
      <c r="K21" s="717">
        <v>93.421052631578959</v>
      </c>
      <c r="L21" s="717">
        <v>28.666666666666668</v>
      </c>
    </row>
    <row r="22" spans="1:12" s="4" customFormat="1" ht="15.75" customHeight="1">
      <c r="A22" s="1013"/>
      <c r="B22" s="1029" t="s">
        <v>19</v>
      </c>
      <c r="C22" s="174" t="s">
        <v>20</v>
      </c>
      <c r="D22" s="353"/>
      <c r="E22" s="353"/>
      <c r="F22" s="354"/>
      <c r="G22" s="361"/>
      <c r="H22" s="361"/>
      <c r="I22" s="366"/>
      <c r="J22" s="169"/>
      <c r="K22" s="366"/>
      <c r="L22" s="33"/>
    </row>
    <row r="23" spans="1:12" s="4" customFormat="1" ht="15.75" customHeight="1">
      <c r="A23" s="1013"/>
      <c r="B23" s="1030"/>
      <c r="C23" s="174" t="s">
        <v>21</v>
      </c>
      <c r="D23" s="353">
        <v>3</v>
      </c>
      <c r="E23" s="353">
        <v>60</v>
      </c>
      <c r="F23" s="354">
        <v>150.83333333333334</v>
      </c>
      <c r="G23" s="361"/>
      <c r="H23" s="361">
        <v>83.333333333333343</v>
      </c>
      <c r="I23" s="366">
        <v>0</v>
      </c>
      <c r="J23" s="366">
        <v>74.803149606299215</v>
      </c>
      <c r="K23" s="366">
        <v>80.701754385964918</v>
      </c>
      <c r="L23" s="33">
        <v>40.5</v>
      </c>
    </row>
    <row r="24" spans="1:12" s="4" customFormat="1" ht="15.75" customHeight="1">
      <c r="A24" s="1013"/>
      <c r="B24" s="1031"/>
      <c r="C24" s="714" t="s">
        <v>286</v>
      </c>
      <c r="D24" s="715">
        <v>3</v>
      </c>
      <c r="E24" s="715">
        <v>60</v>
      </c>
      <c r="F24" s="716">
        <v>150.83333333333334</v>
      </c>
      <c r="G24" s="717"/>
      <c r="H24" s="717">
        <v>83.333333333333343</v>
      </c>
      <c r="I24" s="717">
        <v>0</v>
      </c>
      <c r="J24" s="717">
        <v>74.803149606299215</v>
      </c>
      <c r="K24" s="717">
        <v>80.701754385964918</v>
      </c>
      <c r="L24" s="717">
        <v>40.5</v>
      </c>
    </row>
    <row r="25" spans="1:12" s="4" customFormat="1" ht="15.75" customHeight="1">
      <c r="A25" s="1013"/>
      <c r="B25" s="1015" t="s">
        <v>22</v>
      </c>
      <c r="C25" s="174" t="s">
        <v>23</v>
      </c>
      <c r="D25" s="353"/>
      <c r="E25" s="353"/>
      <c r="F25" s="354"/>
      <c r="G25" s="361"/>
      <c r="H25" s="361"/>
      <c r="I25" s="366"/>
      <c r="J25" s="366"/>
      <c r="K25" s="366"/>
      <c r="L25" s="33"/>
    </row>
    <row r="26" spans="1:12" s="4" customFormat="1" ht="15.75" customHeight="1">
      <c r="A26" s="1013"/>
      <c r="B26" s="1016"/>
      <c r="C26" s="174" t="s">
        <v>24</v>
      </c>
      <c r="D26" s="353">
        <v>1</v>
      </c>
      <c r="E26" s="353">
        <v>20</v>
      </c>
      <c r="F26" s="354"/>
      <c r="G26" s="361"/>
      <c r="H26" s="361"/>
      <c r="I26" s="366"/>
      <c r="J26" s="366"/>
      <c r="K26" s="366"/>
      <c r="L26" s="33">
        <v>0</v>
      </c>
    </row>
    <row r="27" spans="1:12" s="4" customFormat="1" ht="15.75" customHeight="1">
      <c r="A27" s="1013"/>
      <c r="B27" s="1017"/>
      <c r="C27" s="714" t="s">
        <v>287</v>
      </c>
      <c r="D27" s="715">
        <f>SUM(D25:D26)</f>
        <v>1</v>
      </c>
      <c r="E27" s="715">
        <f>SUM(E25:E26)</f>
        <v>20</v>
      </c>
      <c r="F27" s="716">
        <v>0</v>
      </c>
      <c r="G27" s="717"/>
      <c r="H27" s="717"/>
      <c r="I27" s="717"/>
      <c r="J27" s="717"/>
      <c r="K27" s="717"/>
      <c r="L27" s="717">
        <v>0</v>
      </c>
    </row>
    <row r="28" spans="1:12" s="4" customFormat="1" ht="15.75" customHeight="1">
      <c r="A28" s="1013"/>
      <c r="B28" s="1015" t="s">
        <v>25</v>
      </c>
      <c r="C28" s="351" t="s">
        <v>26</v>
      </c>
      <c r="D28" s="353">
        <v>3</v>
      </c>
      <c r="E28" s="353">
        <v>55</v>
      </c>
      <c r="F28" s="354">
        <v>113.33333333333333</v>
      </c>
      <c r="G28" s="361"/>
      <c r="H28" s="361">
        <v>96.05263157894737</v>
      </c>
      <c r="I28" s="366">
        <v>34</v>
      </c>
      <c r="J28" s="366">
        <v>55.793991416309005</v>
      </c>
      <c r="K28" s="366">
        <v>91.83673469387756</v>
      </c>
      <c r="L28" s="33">
        <v>15.5</v>
      </c>
    </row>
    <row r="29" spans="1:12" s="4" customFormat="1" ht="15.75" customHeight="1">
      <c r="A29" s="1013"/>
      <c r="B29" s="1016"/>
      <c r="C29" s="174" t="s">
        <v>27</v>
      </c>
      <c r="D29" s="353">
        <v>0</v>
      </c>
      <c r="E29" s="353"/>
      <c r="F29" s="354"/>
      <c r="G29" s="361"/>
      <c r="H29" s="361"/>
      <c r="I29" s="366"/>
      <c r="J29" s="366"/>
      <c r="K29" s="366"/>
      <c r="L29" s="33"/>
    </row>
    <row r="30" spans="1:12" s="4" customFormat="1" ht="15.75" customHeight="1">
      <c r="A30" s="1013"/>
      <c r="B30" s="1016"/>
      <c r="C30" s="174" t="s">
        <v>28</v>
      </c>
      <c r="D30" s="353">
        <v>3</v>
      </c>
      <c r="E30" s="353">
        <v>60</v>
      </c>
      <c r="F30" s="354">
        <v>111.11111111111111</v>
      </c>
      <c r="G30" s="361"/>
      <c r="H30" s="361">
        <v>94.690265486725664</v>
      </c>
      <c r="I30" s="366">
        <v>43.999999999999993</v>
      </c>
      <c r="J30" s="366">
        <v>51.020408163265316</v>
      </c>
      <c r="K30" s="366">
        <v>58.888888888888893</v>
      </c>
      <c r="L30" s="33">
        <v>10</v>
      </c>
    </row>
    <row r="31" spans="1:12" s="4" customFormat="1" ht="15.75" customHeight="1">
      <c r="A31" s="1013"/>
      <c r="B31" s="1017"/>
      <c r="C31" s="714" t="s">
        <v>288</v>
      </c>
      <c r="D31" s="715">
        <f>SUM(D28:D30)</f>
        <v>6</v>
      </c>
      <c r="E31" s="715">
        <f>SUM(E28:E30)</f>
        <v>115</v>
      </c>
      <c r="F31" s="716">
        <v>155.47619047619048</v>
      </c>
      <c r="G31" s="717"/>
      <c r="H31" s="717">
        <v>95.601173020527867</v>
      </c>
      <c r="I31" s="717">
        <v>37.333333333333336</v>
      </c>
      <c r="J31" s="717">
        <v>54.38066465256798</v>
      </c>
      <c r="K31" s="717">
        <v>79.324894514767934</v>
      </c>
      <c r="L31" s="717">
        <v>13.142857142857142</v>
      </c>
    </row>
    <row r="32" spans="1:12" s="4" customFormat="1" ht="15.75" customHeight="1">
      <c r="A32" s="1014"/>
      <c r="B32" s="1010" t="s">
        <v>211</v>
      </c>
      <c r="C32" s="1011"/>
      <c r="D32" s="715">
        <f>D21+D24+D27+D31</f>
        <v>13</v>
      </c>
      <c r="E32" s="715">
        <f>E21+E24+E27+E31</f>
        <v>250</v>
      </c>
      <c r="F32" s="716">
        <v>98.68421052631578</v>
      </c>
      <c r="G32" s="717"/>
      <c r="H32" s="717">
        <v>92.513368983957221</v>
      </c>
      <c r="I32" s="717">
        <v>27.64227642276423</v>
      </c>
      <c r="J32" s="717">
        <v>59.709618874773142</v>
      </c>
      <c r="K32" s="717">
        <v>81.546134663341647</v>
      </c>
      <c r="L32" s="717">
        <v>17.684210526315791</v>
      </c>
    </row>
    <row r="33" spans="1:12" s="4" customFormat="1" ht="15.75" customHeight="1">
      <c r="A33" s="1022" t="s">
        <v>150</v>
      </c>
      <c r="B33" s="1015" t="s">
        <v>29</v>
      </c>
      <c r="C33" s="174" t="s">
        <v>30</v>
      </c>
      <c r="D33" s="353">
        <v>1</v>
      </c>
      <c r="E33" s="353">
        <v>20</v>
      </c>
      <c r="F33" s="354">
        <v>101.66666666666666</v>
      </c>
      <c r="G33" s="361"/>
      <c r="H33" s="361">
        <v>95.348837209302317</v>
      </c>
      <c r="I33" s="366">
        <v>20.833333333333336</v>
      </c>
      <c r="J33" s="366">
        <v>110.5263157894737</v>
      </c>
      <c r="K33" s="366">
        <v>78.94736842105263</v>
      </c>
      <c r="L33" s="33">
        <v>4</v>
      </c>
    </row>
    <row r="34" spans="1:12" s="4" customFormat="1" ht="15.75" customHeight="1">
      <c r="A34" s="1023"/>
      <c r="B34" s="1016"/>
      <c r="C34" s="174" t="s">
        <v>31</v>
      </c>
      <c r="D34" s="353"/>
      <c r="E34" s="353"/>
      <c r="F34" s="354"/>
      <c r="G34" s="361"/>
      <c r="H34" s="361"/>
      <c r="I34" s="366"/>
      <c r="J34" s="366"/>
      <c r="K34" s="366"/>
      <c r="L34" s="33"/>
    </row>
    <row r="35" spans="1:12" s="4" customFormat="1" ht="15.75" customHeight="1">
      <c r="A35" s="1023"/>
      <c r="B35" s="1016"/>
      <c r="C35" s="174" t="s">
        <v>32</v>
      </c>
      <c r="D35" s="353">
        <v>1</v>
      </c>
      <c r="E35" s="353">
        <v>20</v>
      </c>
      <c r="F35" s="354">
        <v>96.666666666666657</v>
      </c>
      <c r="G35" s="361"/>
      <c r="H35" s="361">
        <v>93.548387096774192</v>
      </c>
      <c r="I35" s="366">
        <v>53.846153846153847</v>
      </c>
      <c r="J35" s="366">
        <v>68.269230769230788</v>
      </c>
      <c r="K35" s="366">
        <v>88.75</v>
      </c>
      <c r="L35" s="33">
        <v>12.5</v>
      </c>
    </row>
    <row r="36" spans="1:12" s="4" customFormat="1" ht="15.75" customHeight="1">
      <c r="A36" s="1023"/>
      <c r="B36" s="1016"/>
      <c r="C36" s="174" t="s">
        <v>33</v>
      </c>
      <c r="D36" s="353"/>
      <c r="E36" s="353"/>
      <c r="F36" s="354"/>
      <c r="G36" s="361"/>
      <c r="H36" s="361"/>
      <c r="I36" s="366"/>
      <c r="J36" s="33"/>
      <c r="K36" s="33"/>
      <c r="L36" s="33"/>
    </row>
    <row r="37" spans="1:12" s="4" customFormat="1" ht="15.75" customHeight="1">
      <c r="A37" s="1023"/>
      <c r="B37" s="1016"/>
      <c r="C37" s="174" t="s">
        <v>34</v>
      </c>
      <c r="D37" s="353">
        <v>1</v>
      </c>
      <c r="E37" s="353">
        <v>20</v>
      </c>
      <c r="F37" s="354">
        <v>40.833333333333336</v>
      </c>
      <c r="G37" s="361"/>
      <c r="H37" s="361">
        <v>81.081081081081081</v>
      </c>
      <c r="I37" s="366">
        <v>25</v>
      </c>
      <c r="J37" s="33">
        <v>84.210526315789465</v>
      </c>
      <c r="K37" s="33">
        <v>90.625</v>
      </c>
      <c r="L37" s="33">
        <v>6</v>
      </c>
    </row>
    <row r="38" spans="1:12" s="4" customFormat="1" ht="15.75" customHeight="1">
      <c r="A38" s="1023"/>
      <c r="B38" s="1017"/>
      <c r="C38" s="714" t="s">
        <v>289</v>
      </c>
      <c r="D38" s="715">
        <f>SUM(D33:D37)</f>
        <v>3</v>
      </c>
      <c r="E38" s="715">
        <f>SUM(E33:E37)</f>
        <v>60</v>
      </c>
      <c r="F38" s="716">
        <v>75.333333333333329</v>
      </c>
      <c r="G38" s="717"/>
      <c r="H38" s="717">
        <v>91.329479768786129</v>
      </c>
      <c r="I38" s="717">
        <v>38.666666666666664</v>
      </c>
      <c r="J38" s="717">
        <v>80.124223602484477</v>
      </c>
      <c r="K38" s="717">
        <v>86.666666666666671</v>
      </c>
      <c r="L38" s="717">
        <v>8.1999999999999993</v>
      </c>
    </row>
    <row r="39" spans="1:12" s="4" customFormat="1" ht="15.75" customHeight="1">
      <c r="A39" s="1023"/>
      <c r="B39" s="1028" t="s">
        <v>35</v>
      </c>
      <c r="C39" s="174" t="s">
        <v>36</v>
      </c>
      <c r="D39" s="353"/>
      <c r="E39" s="353"/>
      <c r="F39" s="354"/>
      <c r="G39" s="361"/>
      <c r="H39" s="361"/>
      <c r="I39" s="366"/>
      <c r="J39" s="366"/>
      <c r="K39" s="366"/>
      <c r="L39" s="33"/>
    </row>
    <row r="40" spans="1:12" s="4" customFormat="1" ht="15.75" customHeight="1">
      <c r="A40" s="1023"/>
      <c r="B40" s="1028"/>
      <c r="C40" s="174" t="s">
        <v>37</v>
      </c>
      <c r="D40" s="353"/>
      <c r="E40" s="353"/>
      <c r="F40" s="354"/>
      <c r="G40" s="361"/>
      <c r="H40" s="361"/>
      <c r="I40" s="366"/>
      <c r="J40" s="366"/>
      <c r="K40" s="366"/>
      <c r="L40" s="33"/>
    </row>
    <row r="41" spans="1:12" s="4" customFormat="1" ht="15.75" customHeight="1">
      <c r="A41" s="1023"/>
      <c r="B41" s="1028"/>
      <c r="C41" s="174" t="s">
        <v>38</v>
      </c>
      <c r="D41" s="353"/>
      <c r="E41" s="353"/>
      <c r="F41" s="355"/>
      <c r="G41" s="352"/>
      <c r="H41" s="352"/>
      <c r="I41" s="352"/>
      <c r="J41" s="352"/>
      <c r="K41" s="352"/>
      <c r="L41" s="352"/>
    </row>
    <row r="42" spans="1:12" s="4" customFormat="1" ht="15.75" customHeight="1">
      <c r="A42" s="1023"/>
      <c r="B42" s="1028"/>
      <c r="C42" s="174" t="s">
        <v>39</v>
      </c>
      <c r="D42" s="353">
        <v>2</v>
      </c>
      <c r="E42" s="353">
        <v>40</v>
      </c>
      <c r="F42" s="354">
        <v>125</v>
      </c>
      <c r="G42" s="361"/>
      <c r="H42" s="361">
        <v>86.666666666666671</v>
      </c>
      <c r="I42" s="366">
        <v>28.571428571428569</v>
      </c>
      <c r="J42" s="366">
        <v>77.777777777777786</v>
      </c>
      <c r="K42" s="366">
        <v>100</v>
      </c>
      <c r="L42" s="33">
        <v>5</v>
      </c>
    </row>
    <row r="43" spans="1:12" s="4" customFormat="1" ht="15.75" customHeight="1">
      <c r="A43" s="1023"/>
      <c r="B43" s="1028"/>
      <c r="C43" s="174" t="s">
        <v>40</v>
      </c>
      <c r="D43" s="353"/>
      <c r="E43" s="353"/>
      <c r="F43" s="354"/>
      <c r="G43" s="361"/>
      <c r="H43" s="361"/>
      <c r="I43" s="366"/>
      <c r="J43" s="366"/>
      <c r="K43" s="366"/>
      <c r="L43" s="33">
        <v>0</v>
      </c>
    </row>
    <row r="44" spans="1:12" s="4" customFormat="1" ht="15.75" customHeight="1">
      <c r="A44" s="1023"/>
      <c r="B44" s="1028"/>
      <c r="C44" s="174" t="s">
        <v>41</v>
      </c>
      <c r="D44" s="353"/>
      <c r="E44" s="353"/>
      <c r="F44" s="354"/>
      <c r="G44" s="361"/>
      <c r="H44" s="361"/>
      <c r="I44" s="366"/>
      <c r="J44" s="366"/>
      <c r="K44" s="366"/>
      <c r="L44" s="33"/>
    </row>
    <row r="45" spans="1:12" s="4" customFormat="1" ht="15.75" customHeight="1">
      <c r="A45" s="1023"/>
      <c r="B45" s="1028"/>
      <c r="C45" s="714" t="s">
        <v>360</v>
      </c>
      <c r="D45" s="715">
        <f>SUM(D39:D44)</f>
        <v>2</v>
      </c>
      <c r="E45" s="715">
        <f>SUM(E39:E44)</f>
        <v>40</v>
      </c>
      <c r="F45" s="716">
        <v>125</v>
      </c>
      <c r="G45" s="717"/>
      <c r="H45" s="717">
        <v>86.666666666666671</v>
      </c>
      <c r="I45" s="717">
        <v>28.571428571428569</v>
      </c>
      <c r="J45" s="717">
        <v>77.777777777777786</v>
      </c>
      <c r="K45" s="717">
        <v>100</v>
      </c>
      <c r="L45" s="717">
        <v>0.41666666666666669</v>
      </c>
    </row>
    <row r="46" spans="1:12" s="4" customFormat="1" ht="15.75" customHeight="1">
      <c r="A46" s="1023"/>
      <c r="B46" s="1015" t="s">
        <v>42</v>
      </c>
      <c r="C46" s="174" t="s">
        <v>43</v>
      </c>
      <c r="D46" s="353"/>
      <c r="E46" s="353"/>
      <c r="F46" s="354"/>
      <c r="G46" s="361"/>
      <c r="H46" s="361"/>
      <c r="I46" s="366"/>
      <c r="J46" s="366"/>
      <c r="K46" s="366"/>
      <c r="L46" s="33"/>
    </row>
    <row r="47" spans="1:12" s="4" customFormat="1" ht="15.75" customHeight="1">
      <c r="A47" s="1023"/>
      <c r="B47" s="1016"/>
      <c r="C47" s="174" t="s">
        <v>44</v>
      </c>
      <c r="D47" s="353"/>
      <c r="E47" s="353"/>
      <c r="F47" s="354"/>
      <c r="G47" s="361"/>
      <c r="H47" s="361"/>
      <c r="I47" s="366"/>
      <c r="J47" s="366"/>
      <c r="K47" s="366"/>
      <c r="L47" s="33"/>
    </row>
    <row r="48" spans="1:12" s="4" customFormat="1" ht="15.75" customHeight="1">
      <c r="A48" s="1023"/>
      <c r="B48" s="1016"/>
      <c r="C48" s="174" t="s">
        <v>45</v>
      </c>
      <c r="D48" s="353">
        <v>1</v>
      </c>
      <c r="E48" s="353">
        <v>20</v>
      </c>
      <c r="F48" s="354">
        <v>108.33333333333334</v>
      </c>
      <c r="G48" s="361"/>
      <c r="H48" s="361">
        <v>77.551020408163268</v>
      </c>
      <c r="I48" s="366">
        <v>40.909090909090914</v>
      </c>
      <c r="J48" s="366">
        <v>37.096774193548384</v>
      </c>
      <c r="K48" s="366">
        <v>67.64705882352942</v>
      </c>
      <c r="L48" s="33">
        <v>28</v>
      </c>
    </row>
    <row r="49" spans="1:12" s="4" customFormat="1" ht="15.75" customHeight="1">
      <c r="A49" s="1023"/>
      <c r="B49" s="1016"/>
      <c r="C49" s="174" t="s">
        <v>46</v>
      </c>
      <c r="D49" s="353">
        <v>2</v>
      </c>
      <c r="E49" s="353">
        <v>40</v>
      </c>
      <c r="F49" s="354">
        <v>101.66666666666666</v>
      </c>
      <c r="G49" s="361"/>
      <c r="H49" s="361">
        <v>89.308176100628927</v>
      </c>
      <c r="I49" s="366">
        <v>50</v>
      </c>
      <c r="J49" s="169">
        <v>62.337662337662337</v>
      </c>
      <c r="K49" s="366">
        <v>86.516853932584269</v>
      </c>
      <c r="L49" s="33">
        <v>46</v>
      </c>
    </row>
    <row r="50" spans="1:12" s="4" customFormat="1" ht="15.75" customHeight="1">
      <c r="A50" s="1023"/>
      <c r="B50" s="1017"/>
      <c r="C50" s="714" t="s">
        <v>291</v>
      </c>
      <c r="D50" s="715">
        <f>SUM(D46:D49)</f>
        <v>3</v>
      </c>
      <c r="E50" s="715">
        <f>SUM(E46:E49)</f>
        <v>60</v>
      </c>
      <c r="F50" s="718">
        <v>103.33333333333334</v>
      </c>
      <c r="G50" s="719"/>
      <c r="H50" s="719">
        <v>86.538461538461547</v>
      </c>
      <c r="I50" s="720">
        <v>47.222222222222229</v>
      </c>
      <c r="J50" s="720">
        <v>55.092592592592595</v>
      </c>
      <c r="K50" s="720">
        <v>81.300813008130092</v>
      </c>
      <c r="L50" s="721">
        <v>41.5</v>
      </c>
    </row>
    <row r="51" spans="1:12" s="4" customFormat="1" ht="15.75" customHeight="1">
      <c r="A51" s="1024"/>
      <c r="B51" s="1018" t="s">
        <v>212</v>
      </c>
      <c r="C51" s="1011"/>
      <c r="D51" s="715">
        <f>D38+D45+D50</f>
        <v>8</v>
      </c>
      <c r="E51" s="715">
        <f>E38+E45+E50</f>
        <v>160</v>
      </c>
      <c r="F51" s="716">
        <v>83.181818181818173</v>
      </c>
      <c r="G51" s="717"/>
      <c r="H51" s="717">
        <v>88.497652582159631</v>
      </c>
      <c r="I51" s="717">
        <v>41.614906832298139</v>
      </c>
      <c r="J51" s="717">
        <v>66.584158415841586</v>
      </c>
      <c r="K51" s="717">
        <v>85.223367697594512</v>
      </c>
      <c r="L51" s="717">
        <v>19.272727272727273</v>
      </c>
    </row>
    <row r="52" spans="1:12" s="4" customFormat="1" ht="15.75" customHeight="1">
      <c r="A52" s="1012" t="s">
        <v>154</v>
      </c>
      <c r="B52" s="1019" t="s">
        <v>47</v>
      </c>
      <c r="C52" s="174" t="s">
        <v>48</v>
      </c>
      <c r="D52" s="353"/>
      <c r="E52" s="353"/>
      <c r="F52" s="354"/>
      <c r="G52" s="361"/>
      <c r="H52" s="361"/>
      <c r="I52" s="366"/>
      <c r="J52" s="366"/>
      <c r="K52" s="366"/>
      <c r="L52" s="33"/>
    </row>
    <row r="53" spans="1:12" s="4" customFormat="1" ht="15.75" customHeight="1">
      <c r="A53" s="1013"/>
      <c r="B53" s="1020"/>
      <c r="C53" s="174" t="s">
        <v>49</v>
      </c>
      <c r="D53" s="353">
        <v>1</v>
      </c>
      <c r="E53" s="353">
        <v>20</v>
      </c>
      <c r="F53" s="354">
        <v>114.99999999999999</v>
      </c>
      <c r="G53" s="361"/>
      <c r="H53" s="361">
        <v>88.235294117647058</v>
      </c>
      <c r="I53" s="366">
        <v>54.545454545454554</v>
      </c>
      <c r="J53" s="366">
        <v>52.173913043478258</v>
      </c>
      <c r="K53" s="366">
        <v>100</v>
      </c>
      <c r="L53" s="33">
        <v>18</v>
      </c>
    </row>
    <row r="54" spans="1:12" ht="15.75" customHeight="1">
      <c r="A54" s="1013"/>
      <c r="B54" s="1020"/>
      <c r="C54" s="174" t="s">
        <v>50</v>
      </c>
      <c r="D54" s="353">
        <v>1</v>
      </c>
      <c r="E54" s="353">
        <v>20</v>
      </c>
      <c r="F54" s="354">
        <v>98.333333333333343</v>
      </c>
      <c r="G54" s="361"/>
      <c r="H54" s="361">
        <v>100</v>
      </c>
      <c r="I54" s="366">
        <v>50</v>
      </c>
      <c r="J54" s="366">
        <v>66.666666666666671</v>
      </c>
      <c r="K54" s="366">
        <v>20</v>
      </c>
      <c r="L54" s="33">
        <v>27</v>
      </c>
    </row>
    <row r="55" spans="1:12" ht="15.75" customHeight="1">
      <c r="A55" s="1013"/>
      <c r="B55" s="1020"/>
      <c r="C55" s="174" t="s">
        <v>51</v>
      </c>
      <c r="D55" s="353">
        <v>2</v>
      </c>
      <c r="E55" s="353">
        <v>40</v>
      </c>
      <c r="F55" s="354">
        <v>103.33333333333334</v>
      </c>
      <c r="G55" s="361"/>
      <c r="H55" s="361">
        <v>98.999999999999986</v>
      </c>
      <c r="I55" s="366">
        <v>68.421052631578945</v>
      </c>
      <c r="J55" s="366">
        <v>61.739130434782609</v>
      </c>
      <c r="K55" s="366">
        <v>85.714285714285708</v>
      </c>
      <c r="L55" s="33">
        <v>37</v>
      </c>
    </row>
    <row r="56" spans="1:12" ht="15.75" customHeight="1">
      <c r="A56" s="1013"/>
      <c r="B56" s="1020"/>
      <c r="C56" s="174" t="s">
        <v>52</v>
      </c>
      <c r="D56" s="353">
        <v>2</v>
      </c>
      <c r="E56" s="353">
        <v>40</v>
      </c>
      <c r="F56" s="354">
        <v>106.66666666666667</v>
      </c>
      <c r="G56" s="361"/>
      <c r="H56" s="361">
        <v>85.714285714285708</v>
      </c>
      <c r="I56" s="366">
        <v>14.285714285714285</v>
      </c>
      <c r="J56" s="366">
        <v>36.363636363636367</v>
      </c>
      <c r="K56" s="366">
        <v>18.75</v>
      </c>
      <c r="L56" s="33">
        <v>17</v>
      </c>
    </row>
    <row r="57" spans="1:12" ht="15.75" customHeight="1">
      <c r="A57" s="1013"/>
      <c r="B57" s="1020"/>
      <c r="C57" s="174" t="s">
        <v>53</v>
      </c>
      <c r="D57" s="353"/>
      <c r="E57" s="353"/>
      <c r="F57" s="354"/>
      <c r="G57" s="361"/>
      <c r="H57" s="361"/>
      <c r="I57" s="366"/>
      <c r="J57" s="169"/>
      <c r="K57" s="366"/>
      <c r="L57" s="33"/>
    </row>
    <row r="58" spans="1:12" ht="15.75" customHeight="1">
      <c r="A58" s="1013"/>
      <c r="B58" s="1020"/>
      <c r="C58" s="174" t="s">
        <v>54</v>
      </c>
      <c r="D58" s="353"/>
      <c r="E58" s="353"/>
      <c r="F58" s="354"/>
      <c r="G58" s="361"/>
      <c r="H58" s="361"/>
      <c r="I58" s="366"/>
      <c r="J58" s="366"/>
      <c r="K58" s="366"/>
      <c r="L58" s="33"/>
    </row>
    <row r="59" spans="1:12" ht="15.75" customHeight="1">
      <c r="A59" s="1013"/>
      <c r="B59" s="1020"/>
      <c r="C59" s="174" t="s">
        <v>55</v>
      </c>
      <c r="D59" s="353"/>
      <c r="E59" s="353"/>
      <c r="F59" s="354"/>
      <c r="G59" s="361"/>
      <c r="H59" s="361"/>
      <c r="I59" s="366"/>
      <c r="J59" s="366"/>
      <c r="K59" s="366"/>
      <c r="L59" s="33">
        <v>0</v>
      </c>
    </row>
    <row r="60" spans="1:12" ht="15.75" customHeight="1">
      <c r="A60" s="1013"/>
      <c r="B60" s="1021"/>
      <c r="C60" s="714" t="s">
        <v>361</v>
      </c>
      <c r="D60" s="715">
        <f>SUM(D52:D59)</f>
        <v>6</v>
      </c>
      <c r="E60" s="715">
        <f>SUM(E52:E59)</f>
        <v>120</v>
      </c>
      <c r="F60" s="716">
        <v>87.777777777777771</v>
      </c>
      <c r="G60" s="717"/>
      <c r="H60" s="717">
        <v>95.258620689655189</v>
      </c>
      <c r="I60" s="717">
        <v>53.061224489795919</v>
      </c>
      <c r="J60" s="717">
        <v>54.732510288065853</v>
      </c>
      <c r="K60" s="717">
        <v>54.716981132075468</v>
      </c>
      <c r="L60" s="717">
        <v>22.666666666666668</v>
      </c>
    </row>
    <row r="61" spans="1:12" ht="15.75" customHeight="1">
      <c r="A61" s="1014"/>
      <c r="B61" s="1010" t="s">
        <v>213</v>
      </c>
      <c r="C61" s="1011"/>
      <c r="D61" s="715">
        <f>D60</f>
        <v>6</v>
      </c>
      <c r="E61" s="715">
        <f>E60</f>
        <v>120</v>
      </c>
      <c r="F61" s="716">
        <v>87.777777777777771</v>
      </c>
      <c r="G61" s="717"/>
      <c r="H61" s="717">
        <v>95.258620689655189</v>
      </c>
      <c r="I61" s="717">
        <v>53.061224489795919</v>
      </c>
      <c r="J61" s="717">
        <v>54.732510288065853</v>
      </c>
      <c r="K61" s="717">
        <v>54.716981132075468</v>
      </c>
      <c r="L61" s="717">
        <v>22.666666666666668</v>
      </c>
    </row>
    <row r="62" spans="1:12" ht="15.75" customHeight="1">
      <c r="A62" s="1022" t="s">
        <v>156</v>
      </c>
      <c r="B62" s="1025" t="s">
        <v>56</v>
      </c>
      <c r="C62" s="174" t="s">
        <v>57</v>
      </c>
      <c r="D62" s="353"/>
      <c r="E62" s="353"/>
      <c r="F62" s="354"/>
      <c r="G62" s="361"/>
      <c r="H62" s="361"/>
      <c r="I62" s="366"/>
      <c r="J62" s="366"/>
      <c r="K62" s="366"/>
      <c r="L62" s="33"/>
    </row>
    <row r="63" spans="1:12" ht="15.75" customHeight="1">
      <c r="A63" s="1023"/>
      <c r="B63" s="1026"/>
      <c r="C63" s="174" t="s">
        <v>58</v>
      </c>
      <c r="D63" s="353">
        <v>1</v>
      </c>
      <c r="E63" s="353">
        <v>20</v>
      </c>
      <c r="F63" s="354">
        <v>114.99999999999999</v>
      </c>
      <c r="G63" s="361"/>
      <c r="H63" s="361">
        <v>84.375</v>
      </c>
      <c r="I63" s="366">
        <v>12.5</v>
      </c>
      <c r="J63" s="366">
        <v>80</v>
      </c>
      <c r="K63" s="366">
        <v>100</v>
      </c>
      <c r="L63" s="33">
        <v>4</v>
      </c>
    </row>
    <row r="64" spans="1:12" ht="15.75" customHeight="1">
      <c r="A64" s="1023"/>
      <c r="B64" s="1026"/>
      <c r="C64" s="174" t="s">
        <v>59</v>
      </c>
      <c r="D64" s="353">
        <v>1</v>
      </c>
      <c r="E64" s="353">
        <v>20</v>
      </c>
      <c r="F64" s="354">
        <v>108.33333333333334</v>
      </c>
      <c r="G64" s="361"/>
      <c r="H64" s="361">
        <v>97.872340425531917</v>
      </c>
      <c r="I64" s="366">
        <v>60</v>
      </c>
      <c r="J64" s="366">
        <v>73.469387755102048</v>
      </c>
      <c r="K64" s="366">
        <v>100</v>
      </c>
      <c r="L64" s="33">
        <v>34</v>
      </c>
    </row>
    <row r="65" spans="1:12" ht="15.75" customHeight="1">
      <c r="A65" s="1023"/>
      <c r="B65" s="1027"/>
      <c r="C65" s="714" t="s">
        <v>292</v>
      </c>
      <c r="D65" s="715">
        <v>2</v>
      </c>
      <c r="E65" s="715">
        <v>40</v>
      </c>
      <c r="F65" s="716">
        <v>111.66666666666667</v>
      </c>
      <c r="G65" s="717"/>
      <c r="H65" s="717">
        <v>92.405063291139243</v>
      </c>
      <c r="I65" s="717">
        <v>38.888888888888893</v>
      </c>
      <c r="J65" s="717">
        <v>76.923076923076934</v>
      </c>
      <c r="K65" s="717">
        <v>100</v>
      </c>
      <c r="L65" s="717">
        <v>19</v>
      </c>
    </row>
    <row r="66" spans="1:12" ht="15.75" customHeight="1">
      <c r="A66" s="1023"/>
      <c r="B66" s="1015" t="s">
        <v>60</v>
      </c>
      <c r="C66" s="174" t="s">
        <v>61</v>
      </c>
      <c r="D66" s="353">
        <v>1</v>
      </c>
      <c r="E66" s="353">
        <v>20</v>
      </c>
      <c r="F66" s="354">
        <v>73.75</v>
      </c>
      <c r="G66" s="361"/>
      <c r="H66" s="361">
        <v>100</v>
      </c>
      <c r="I66" s="366">
        <v>50</v>
      </c>
      <c r="J66" s="366">
        <v>25</v>
      </c>
      <c r="K66" s="366">
        <v>100</v>
      </c>
      <c r="L66" s="33">
        <v>7.5</v>
      </c>
    </row>
    <row r="67" spans="1:12" ht="15.75" customHeight="1">
      <c r="A67" s="1023"/>
      <c r="B67" s="1016"/>
      <c r="C67" s="174" t="s">
        <v>62</v>
      </c>
      <c r="D67" s="353">
        <v>3</v>
      </c>
      <c r="E67" s="353">
        <v>60</v>
      </c>
      <c r="F67" s="355">
        <v>108.88888888888889</v>
      </c>
      <c r="G67" s="352"/>
      <c r="H67" s="352">
        <v>93.749999999999986</v>
      </c>
      <c r="I67" s="352">
        <v>45.714285714285715</v>
      </c>
      <c r="J67" s="352">
        <v>85.882352941176464</v>
      </c>
      <c r="K67" s="352">
        <v>59.459459459459453</v>
      </c>
      <c r="L67" s="352">
        <v>49.666666666666664</v>
      </c>
    </row>
    <row r="68" spans="1:12" ht="15.75" customHeight="1">
      <c r="A68" s="1023"/>
      <c r="B68" s="1016"/>
      <c r="C68" s="174" t="s">
        <v>63</v>
      </c>
      <c r="D68" s="353"/>
      <c r="E68" s="353"/>
      <c r="F68" s="355"/>
      <c r="G68" s="352"/>
      <c r="H68" s="352"/>
      <c r="I68" s="352"/>
      <c r="J68" s="352"/>
      <c r="K68" s="352"/>
      <c r="L68" s="352"/>
    </row>
    <row r="69" spans="1:12" ht="15.75" customHeight="1">
      <c r="A69" s="1023"/>
      <c r="B69" s="1016"/>
      <c r="C69" s="174" t="s">
        <v>64</v>
      </c>
      <c r="D69" s="353">
        <v>1</v>
      </c>
      <c r="E69" s="353">
        <v>20</v>
      </c>
      <c r="F69" s="354">
        <v>81.666666666666671</v>
      </c>
      <c r="G69" s="361"/>
      <c r="H69" s="361">
        <v>125.00000000000003</v>
      </c>
      <c r="I69" s="366">
        <v>12.5</v>
      </c>
      <c r="J69" s="169">
        <v>83.333333333333343</v>
      </c>
      <c r="K69" s="366">
        <v>67.741935483870961</v>
      </c>
      <c r="L69" s="33">
        <v>18</v>
      </c>
    </row>
    <row r="70" spans="1:12" ht="15.75" customHeight="1">
      <c r="A70" s="1023"/>
      <c r="B70" s="1016"/>
      <c r="C70" s="174" t="s">
        <v>65</v>
      </c>
      <c r="D70" s="353"/>
      <c r="E70" s="353"/>
      <c r="F70" s="354"/>
      <c r="G70" s="361"/>
      <c r="H70" s="361"/>
      <c r="I70" s="366"/>
      <c r="J70" s="366"/>
      <c r="K70" s="366"/>
      <c r="L70" s="33"/>
    </row>
    <row r="71" spans="1:12" ht="15.75" customHeight="1">
      <c r="A71" s="1023"/>
      <c r="B71" s="1016"/>
      <c r="C71" s="174" t="s">
        <v>66</v>
      </c>
      <c r="D71" s="353"/>
      <c r="E71" s="353"/>
      <c r="F71" s="354"/>
      <c r="G71" s="361"/>
      <c r="H71" s="361"/>
      <c r="I71" s="366"/>
      <c r="J71" s="366"/>
      <c r="K71" s="366"/>
      <c r="L71" s="33"/>
    </row>
    <row r="72" spans="1:12" ht="15.75" customHeight="1">
      <c r="A72" s="1023"/>
      <c r="B72" s="1017"/>
      <c r="C72" s="714" t="s">
        <v>293</v>
      </c>
      <c r="D72" s="715">
        <v>5</v>
      </c>
      <c r="E72" s="715">
        <v>100</v>
      </c>
      <c r="F72" s="716">
        <v>95</v>
      </c>
      <c r="G72" s="717"/>
      <c r="H72" s="717">
        <v>96.666666666666671</v>
      </c>
      <c r="I72" s="717">
        <v>41.81818181818182</v>
      </c>
      <c r="J72" s="717">
        <v>73.426573426573427</v>
      </c>
      <c r="K72" s="717">
        <v>70.149253731343293</v>
      </c>
      <c r="L72" s="717">
        <v>33.1875</v>
      </c>
    </row>
    <row r="73" spans="1:12" ht="15.75" customHeight="1">
      <c r="A73" s="1023"/>
      <c r="B73" s="1015" t="s">
        <v>67</v>
      </c>
      <c r="C73" s="174" t="s">
        <v>68</v>
      </c>
      <c r="D73" s="353"/>
      <c r="E73" s="353"/>
      <c r="F73" s="354"/>
      <c r="G73" s="361"/>
      <c r="H73" s="361"/>
      <c r="I73" s="366"/>
      <c r="J73" s="169"/>
      <c r="K73" s="366"/>
      <c r="L73" s="33"/>
    </row>
    <row r="74" spans="1:12" ht="15.75" customHeight="1">
      <c r="A74" s="1023"/>
      <c r="B74" s="1016"/>
      <c r="C74" s="174" t="s">
        <v>69</v>
      </c>
      <c r="D74" s="353"/>
      <c r="E74" s="353"/>
      <c r="F74" s="354"/>
      <c r="G74" s="361"/>
      <c r="H74" s="361"/>
      <c r="I74" s="366"/>
      <c r="J74" s="33"/>
      <c r="K74" s="366"/>
      <c r="L74" s="33"/>
    </row>
    <row r="75" spans="1:12" ht="15.75" customHeight="1">
      <c r="A75" s="1023"/>
      <c r="B75" s="1016"/>
      <c r="C75" s="174" t="s">
        <v>70</v>
      </c>
      <c r="D75" s="353">
        <v>1</v>
      </c>
      <c r="E75" s="353">
        <v>15</v>
      </c>
      <c r="F75" s="354">
        <v>116.66666666666666</v>
      </c>
      <c r="G75" s="361"/>
      <c r="H75" s="361">
        <v>94.444444444444443</v>
      </c>
      <c r="I75" s="366">
        <v>12.5</v>
      </c>
      <c r="J75" s="33">
        <v>72.58064516129032</v>
      </c>
      <c r="K75" s="366">
        <v>58.62068965517242</v>
      </c>
      <c r="L75" s="33">
        <v>13</v>
      </c>
    </row>
    <row r="76" spans="1:12" ht="15.75" customHeight="1">
      <c r="A76" s="1023"/>
      <c r="B76" s="1016"/>
      <c r="C76" s="174" t="s">
        <v>71</v>
      </c>
      <c r="D76" s="353">
        <v>6</v>
      </c>
      <c r="E76" s="353">
        <v>120</v>
      </c>
      <c r="F76" s="354">
        <v>101.38888888888889</v>
      </c>
      <c r="G76" s="361"/>
      <c r="H76" s="361">
        <v>100</v>
      </c>
      <c r="I76" s="366">
        <v>30.434782608695656</v>
      </c>
      <c r="J76" s="169">
        <v>73.702422145328725</v>
      </c>
      <c r="K76" s="366">
        <v>60.792951541850215</v>
      </c>
      <c r="L76" s="33">
        <v>20.833333333333332</v>
      </c>
    </row>
    <row r="77" spans="1:12" ht="15.75" customHeight="1">
      <c r="A77" s="1023"/>
      <c r="B77" s="1017"/>
      <c r="C77" s="714" t="s">
        <v>362</v>
      </c>
      <c r="D77" s="715">
        <f>SUM(D73:D76)</f>
        <v>7</v>
      </c>
      <c r="E77" s="715">
        <f>SUM(E73:E76)</f>
        <v>135</v>
      </c>
      <c r="F77" s="716">
        <v>103.57142857142858</v>
      </c>
      <c r="G77" s="717"/>
      <c r="H77" s="717">
        <v>99.038461538461547</v>
      </c>
      <c r="I77" s="717">
        <v>28.571428571428569</v>
      </c>
      <c r="J77" s="717">
        <v>73.504273504273513</v>
      </c>
      <c r="K77" s="717">
        <v>60.546875</v>
      </c>
      <c r="L77" s="717">
        <v>19.714285714285715</v>
      </c>
    </row>
    <row r="78" spans="1:12" ht="15.75" customHeight="1">
      <c r="A78" s="1023"/>
      <c r="B78" s="1015" t="s">
        <v>294</v>
      </c>
      <c r="C78" s="174" t="s">
        <v>73</v>
      </c>
      <c r="D78" s="353">
        <v>3</v>
      </c>
      <c r="E78" s="353">
        <v>60</v>
      </c>
      <c r="F78" s="354">
        <v>118.12499999999999</v>
      </c>
      <c r="G78" s="361"/>
      <c r="H78" s="361">
        <v>97.142857142857153</v>
      </c>
      <c r="I78" s="366">
        <v>50</v>
      </c>
      <c r="J78" s="366">
        <v>70.19867549668875</v>
      </c>
      <c r="K78" s="366">
        <v>87.837837837837839</v>
      </c>
      <c r="L78" s="33">
        <v>16.125</v>
      </c>
    </row>
    <row r="79" spans="1:12" ht="15.75" customHeight="1">
      <c r="A79" s="1023"/>
      <c r="B79" s="1016"/>
      <c r="C79" s="174" t="s">
        <v>74</v>
      </c>
      <c r="D79" s="353">
        <v>3</v>
      </c>
      <c r="E79" s="353">
        <v>60</v>
      </c>
      <c r="F79" s="354">
        <v>112.77777777777777</v>
      </c>
      <c r="G79" s="361"/>
      <c r="H79" s="361">
        <v>91.666666666666657</v>
      </c>
      <c r="I79" s="366">
        <v>54.054054054054056</v>
      </c>
      <c r="J79" s="366">
        <v>56.551724137931025</v>
      </c>
      <c r="K79" s="366">
        <v>254.16666666666666</v>
      </c>
      <c r="L79" s="33">
        <v>13.333333333333334</v>
      </c>
    </row>
    <row r="80" spans="1:12" ht="15.75" customHeight="1">
      <c r="A80" s="1023"/>
      <c r="B80" s="1016"/>
      <c r="C80" s="174" t="s">
        <v>75</v>
      </c>
      <c r="D80" s="353"/>
      <c r="E80" s="353"/>
      <c r="F80" s="354"/>
      <c r="G80" s="361"/>
      <c r="H80" s="361"/>
      <c r="I80" s="366"/>
      <c r="J80" s="366"/>
      <c r="K80" s="366"/>
      <c r="L80" s="33"/>
    </row>
    <row r="81" spans="1:12" ht="15.75" customHeight="1">
      <c r="A81" s="1023"/>
      <c r="B81" s="1017"/>
      <c r="C81" s="714" t="s">
        <v>295</v>
      </c>
      <c r="D81" s="715">
        <v>6</v>
      </c>
      <c r="E81" s="715">
        <v>120</v>
      </c>
      <c r="F81" s="716">
        <v>115.29411764705881</v>
      </c>
      <c r="G81" s="717"/>
      <c r="H81" s="717">
        <v>94.366197183098578</v>
      </c>
      <c r="I81" s="717">
        <v>51.898734177215189</v>
      </c>
      <c r="J81" s="717">
        <v>63.513513513513509</v>
      </c>
      <c r="K81" s="717">
        <v>128.57142857142858</v>
      </c>
      <c r="L81" s="717">
        <v>14.647058823529411</v>
      </c>
    </row>
    <row r="82" spans="1:12" ht="15.75" customHeight="1">
      <c r="A82" s="1024"/>
      <c r="B82" s="1010" t="s">
        <v>215</v>
      </c>
      <c r="C82" s="1011"/>
      <c r="D82" s="715">
        <f>D65+D72+D77+D81</f>
        <v>20</v>
      </c>
      <c r="E82" s="715">
        <f>E65+E72+E77+E81</f>
        <v>395</v>
      </c>
      <c r="F82" s="716">
        <v>105.41666666666667</v>
      </c>
      <c r="G82" s="717"/>
      <c r="H82" s="717">
        <v>96.36363636363636</v>
      </c>
      <c r="I82" s="717">
        <v>40.611353711790393</v>
      </c>
      <c r="J82" s="717">
        <v>70.581655480984338</v>
      </c>
      <c r="K82" s="717">
        <v>78.719397363465163</v>
      </c>
      <c r="L82" s="717">
        <v>21.8</v>
      </c>
    </row>
    <row r="83" spans="1:12" ht="15.75" customHeight="1">
      <c r="A83" s="1012" t="s">
        <v>162</v>
      </c>
      <c r="B83" s="1015" t="s">
        <v>76</v>
      </c>
      <c r="C83" s="174" t="s">
        <v>77</v>
      </c>
      <c r="D83" s="353">
        <v>1</v>
      </c>
      <c r="E83" s="353">
        <v>20</v>
      </c>
      <c r="F83" s="354">
        <v>48.333333333333329</v>
      </c>
      <c r="G83" s="361"/>
      <c r="H83" s="361">
        <v>92.307692307692307</v>
      </c>
      <c r="I83" s="366">
        <v>0</v>
      </c>
      <c r="J83" s="366">
        <v>76.19047619047619</v>
      </c>
      <c r="K83" s="366">
        <v>100</v>
      </c>
      <c r="L83" s="33">
        <v>48</v>
      </c>
    </row>
    <row r="84" spans="1:12" ht="15.75" customHeight="1">
      <c r="A84" s="1013"/>
      <c r="B84" s="1017"/>
      <c r="C84" s="714" t="s">
        <v>296</v>
      </c>
      <c r="D84" s="715">
        <v>1</v>
      </c>
      <c r="E84" s="715">
        <v>20</v>
      </c>
      <c r="F84" s="716">
        <v>48.333333333333329</v>
      </c>
      <c r="G84" s="717"/>
      <c r="H84" s="717">
        <v>92.307692307692307</v>
      </c>
      <c r="I84" s="717">
        <v>0</v>
      </c>
      <c r="J84" s="717">
        <v>76.19047619047619</v>
      </c>
      <c r="K84" s="717">
        <v>100</v>
      </c>
      <c r="L84" s="717">
        <v>48</v>
      </c>
    </row>
    <row r="85" spans="1:12" ht="15.75" customHeight="1">
      <c r="A85" s="1013"/>
      <c r="B85" s="1015" t="s">
        <v>78</v>
      </c>
      <c r="C85" s="174" t="s">
        <v>165</v>
      </c>
      <c r="D85" s="353">
        <v>1</v>
      </c>
      <c r="E85" s="353">
        <v>20</v>
      </c>
      <c r="F85" s="355">
        <v>125</v>
      </c>
      <c r="G85" s="352"/>
      <c r="H85" s="352">
        <v>42.857142857142861</v>
      </c>
      <c r="I85" s="352">
        <v>64.285714285714278</v>
      </c>
      <c r="J85" s="352">
        <v>45.454545454545453</v>
      </c>
      <c r="K85" s="352">
        <v>45.454545454545453</v>
      </c>
      <c r="L85" s="352">
        <v>60</v>
      </c>
    </row>
    <row r="86" spans="1:12" ht="15.75" customHeight="1">
      <c r="A86" s="1013"/>
      <c r="B86" s="1016"/>
      <c r="C86" s="174" t="s">
        <v>80</v>
      </c>
      <c r="D86" s="353"/>
      <c r="E86" s="353"/>
      <c r="F86" s="354"/>
      <c r="G86" s="361"/>
      <c r="H86" s="361"/>
      <c r="I86" s="366"/>
      <c r="J86" s="366"/>
      <c r="K86" s="366"/>
      <c r="L86" s="33"/>
    </row>
    <row r="87" spans="1:12" ht="15.75" customHeight="1">
      <c r="A87" s="1013"/>
      <c r="B87" s="1017"/>
      <c r="C87" s="714" t="s">
        <v>297</v>
      </c>
      <c r="D87" s="715">
        <v>1</v>
      </c>
      <c r="E87" s="715">
        <v>20</v>
      </c>
      <c r="F87" s="716">
        <v>125</v>
      </c>
      <c r="G87" s="717"/>
      <c r="H87" s="717">
        <v>42.857142857142861</v>
      </c>
      <c r="I87" s="717">
        <v>64.285714285714278</v>
      </c>
      <c r="J87" s="717">
        <v>45.454545454545453</v>
      </c>
      <c r="K87" s="717">
        <v>45.454545454545453</v>
      </c>
      <c r="L87" s="717">
        <v>60</v>
      </c>
    </row>
    <row r="88" spans="1:12" ht="15.75" customHeight="1">
      <c r="A88" s="1013"/>
      <c r="B88" s="1015" t="s">
        <v>81</v>
      </c>
      <c r="C88" s="174" t="s">
        <v>82</v>
      </c>
      <c r="D88" s="353">
        <v>4</v>
      </c>
      <c r="E88" s="353">
        <v>80</v>
      </c>
      <c r="F88" s="354">
        <v>79</v>
      </c>
      <c r="G88" s="361"/>
      <c r="H88" s="361">
        <v>92.215568862275461</v>
      </c>
      <c r="I88" s="366">
        <v>23.684210526315791</v>
      </c>
      <c r="J88" s="33">
        <v>76.995305164319248</v>
      </c>
      <c r="K88" s="366">
        <v>89.65517241379311</v>
      </c>
      <c r="L88" s="33">
        <v>18.600000000000001</v>
      </c>
    </row>
    <row r="89" spans="1:12" ht="15.75" customHeight="1">
      <c r="A89" s="1013"/>
      <c r="B89" s="1016"/>
      <c r="C89" s="174" t="s">
        <v>83</v>
      </c>
      <c r="D89" s="353">
        <v>1</v>
      </c>
      <c r="E89" s="353">
        <v>20</v>
      </c>
      <c r="F89" s="354">
        <v>70</v>
      </c>
      <c r="G89" s="361"/>
      <c r="H89" s="361">
        <v>91.666666666666657</v>
      </c>
      <c r="I89" s="366">
        <v>33.333333333333329</v>
      </c>
      <c r="J89" s="169">
        <v>54.054054054054056</v>
      </c>
      <c r="K89" s="366">
        <v>164.28571428571428</v>
      </c>
      <c r="L89" s="33">
        <v>63</v>
      </c>
    </row>
    <row r="90" spans="1:12" ht="15.75" customHeight="1">
      <c r="A90" s="1013"/>
      <c r="B90" s="1017"/>
      <c r="C90" s="714" t="s">
        <v>363</v>
      </c>
      <c r="D90" s="715">
        <f>SUM(D88:D89)</f>
        <v>5</v>
      </c>
      <c r="E90" s="715">
        <f>SUM(E88:E89)</f>
        <v>100</v>
      </c>
      <c r="F90" s="716">
        <v>77.5</v>
      </c>
      <c r="G90" s="717"/>
      <c r="H90" s="717">
        <v>92.118226600985224</v>
      </c>
      <c r="I90" s="717">
        <v>25.999999999999996</v>
      </c>
      <c r="J90" s="717">
        <v>73.600000000000009</v>
      </c>
      <c r="K90" s="717">
        <v>101.73410404624276</v>
      </c>
      <c r="L90" s="717">
        <v>26</v>
      </c>
    </row>
    <row r="91" spans="1:12" ht="15.75" customHeight="1">
      <c r="A91" s="1013"/>
      <c r="B91" s="1015" t="s">
        <v>84</v>
      </c>
      <c r="C91" s="174" t="s">
        <v>85</v>
      </c>
      <c r="D91" s="353">
        <v>4</v>
      </c>
      <c r="E91" s="353">
        <v>75</v>
      </c>
      <c r="F91" s="354">
        <v>96.666666666666671</v>
      </c>
      <c r="G91" s="361"/>
      <c r="H91" s="361">
        <v>88.8</v>
      </c>
      <c r="I91" s="366">
        <v>53.846153846153854</v>
      </c>
      <c r="J91" s="366">
        <v>74.074074074074076</v>
      </c>
      <c r="K91" s="366">
        <v>79.761904761904759</v>
      </c>
      <c r="L91" s="33">
        <v>17</v>
      </c>
    </row>
    <row r="92" spans="1:12" ht="15.75" customHeight="1">
      <c r="A92" s="1013"/>
      <c r="B92" s="1016"/>
      <c r="C92" s="174" t="s">
        <v>248</v>
      </c>
      <c r="D92" s="353"/>
      <c r="E92" s="353"/>
      <c r="F92" s="354"/>
      <c r="G92" s="361"/>
      <c r="H92" s="361"/>
      <c r="I92" s="366"/>
      <c r="J92" s="366"/>
      <c r="K92" s="366"/>
      <c r="L92" s="33"/>
    </row>
    <row r="93" spans="1:12" ht="15.75" customHeight="1">
      <c r="A93" s="1013"/>
      <c r="B93" s="1017"/>
      <c r="C93" s="714" t="s">
        <v>298</v>
      </c>
      <c r="D93" s="715">
        <f>SUM(D91:D92)</f>
        <v>4</v>
      </c>
      <c r="E93" s="715">
        <f>SUM(E91:E92)</f>
        <v>75</v>
      </c>
      <c r="F93" s="718">
        <v>96.666666666666671</v>
      </c>
      <c r="G93" s="719"/>
      <c r="H93" s="719">
        <v>88.8</v>
      </c>
      <c r="I93" s="720">
        <v>53.846153846153854</v>
      </c>
      <c r="J93" s="720">
        <v>74.074074074074076</v>
      </c>
      <c r="K93" s="720">
        <v>79.761904761904759</v>
      </c>
      <c r="L93" s="721">
        <v>17</v>
      </c>
    </row>
    <row r="94" spans="1:12" ht="15.75" customHeight="1">
      <c r="A94" s="1013"/>
      <c r="B94" s="1029" t="s">
        <v>87</v>
      </c>
      <c r="C94" s="174" t="s">
        <v>88</v>
      </c>
      <c r="D94" s="353"/>
      <c r="E94" s="353"/>
      <c r="F94" s="354"/>
      <c r="G94" s="361"/>
      <c r="H94" s="361"/>
      <c r="I94" s="366"/>
      <c r="J94" s="366"/>
      <c r="K94" s="366"/>
      <c r="L94" s="33"/>
    </row>
    <row r="95" spans="1:12" ht="15.75" customHeight="1">
      <c r="A95" s="1013"/>
      <c r="B95" s="1030"/>
      <c r="C95" s="174" t="s">
        <v>89</v>
      </c>
      <c r="D95" s="353">
        <v>8</v>
      </c>
      <c r="E95" s="353">
        <v>160</v>
      </c>
      <c r="F95" s="354">
        <v>105</v>
      </c>
      <c r="G95" s="361"/>
      <c r="H95" s="361">
        <v>89.473684210526301</v>
      </c>
      <c r="I95" s="366">
        <v>26.59574468085107</v>
      </c>
      <c r="J95" s="366">
        <v>62.052505966587127</v>
      </c>
      <c r="K95" s="366">
        <v>76.543209876543202</v>
      </c>
      <c r="L95" s="33">
        <v>25</v>
      </c>
    </row>
    <row r="96" spans="1:12" ht="15.75" customHeight="1">
      <c r="A96" s="1013"/>
      <c r="B96" s="1030"/>
      <c r="C96" s="174" t="s">
        <v>90</v>
      </c>
      <c r="D96" s="353"/>
      <c r="E96" s="353"/>
      <c r="F96" s="354"/>
      <c r="G96" s="361"/>
      <c r="H96" s="361"/>
      <c r="I96" s="366"/>
      <c r="J96" s="366"/>
      <c r="K96" s="366"/>
      <c r="L96" s="33"/>
    </row>
    <row r="97" spans="1:12" ht="15.75" customHeight="1">
      <c r="A97" s="1013"/>
      <c r="B97" s="1030"/>
      <c r="C97" s="174" t="s">
        <v>166</v>
      </c>
      <c r="D97" s="353">
        <v>4</v>
      </c>
      <c r="E97" s="353">
        <v>80</v>
      </c>
      <c r="F97" s="354">
        <v>77.083333333333329</v>
      </c>
      <c r="G97" s="361"/>
      <c r="H97" s="361">
        <v>79.230769230769226</v>
      </c>
      <c r="I97" s="366">
        <v>37.837837837837839</v>
      </c>
      <c r="J97" s="366">
        <v>68.749999999999986</v>
      </c>
      <c r="K97" s="366">
        <v>71.13402061855669</v>
      </c>
      <c r="L97" s="33">
        <v>34</v>
      </c>
    </row>
    <row r="98" spans="1:12" ht="15.75" customHeight="1">
      <c r="A98" s="1013"/>
      <c r="B98" s="1031"/>
      <c r="C98" s="714" t="s">
        <v>299</v>
      </c>
      <c r="D98" s="715">
        <f>SUM(D94:D97)</f>
        <v>12</v>
      </c>
      <c r="E98" s="715">
        <f>SUM(E94:E97)</f>
        <v>240</v>
      </c>
      <c r="F98" s="716">
        <v>95.694444444444443</v>
      </c>
      <c r="G98" s="717"/>
      <c r="H98" s="717">
        <v>86.862745098039213</v>
      </c>
      <c r="I98" s="717">
        <v>29.770992366412212</v>
      </c>
      <c r="J98" s="717">
        <v>63.903281519861835</v>
      </c>
      <c r="K98" s="717">
        <v>75</v>
      </c>
      <c r="L98" s="717">
        <v>28</v>
      </c>
    </row>
    <row r="99" spans="1:12" ht="15.75" customHeight="1">
      <c r="A99" s="1013"/>
      <c r="B99" s="1015" t="s">
        <v>92</v>
      </c>
      <c r="C99" s="174" t="s">
        <v>93</v>
      </c>
      <c r="D99" s="353"/>
      <c r="E99" s="353"/>
      <c r="F99" s="354"/>
      <c r="G99" s="361"/>
      <c r="H99" s="361"/>
      <c r="I99" s="366"/>
      <c r="J99" s="366"/>
      <c r="K99" s="366"/>
      <c r="L99" s="33"/>
    </row>
    <row r="100" spans="1:12" ht="15.75" customHeight="1">
      <c r="A100" s="1013"/>
      <c r="B100" s="1016"/>
      <c r="C100" s="174" t="s">
        <v>94</v>
      </c>
      <c r="D100" s="353">
        <v>6</v>
      </c>
      <c r="E100" s="353">
        <v>115</v>
      </c>
      <c r="F100" s="354">
        <v>113.33333333333333</v>
      </c>
      <c r="G100" s="361"/>
      <c r="H100" s="361">
        <v>91.111111111111114</v>
      </c>
      <c r="I100" s="366">
        <v>95.91836734693878</v>
      </c>
      <c r="J100" s="169">
        <v>80.851063829787222</v>
      </c>
      <c r="K100" s="366">
        <v>117.67955801104972</v>
      </c>
      <c r="L100" s="33">
        <v>21.8</v>
      </c>
    </row>
    <row r="101" spans="1:12" ht="15.75" customHeight="1">
      <c r="A101" s="1013"/>
      <c r="B101" s="1016"/>
      <c r="C101" s="174" t="s">
        <v>95</v>
      </c>
      <c r="D101" s="353"/>
      <c r="E101" s="353"/>
      <c r="F101" s="354"/>
      <c r="G101" s="361"/>
      <c r="H101" s="361"/>
      <c r="I101" s="366"/>
      <c r="J101" s="366"/>
      <c r="K101" s="366"/>
      <c r="L101" s="33"/>
    </row>
    <row r="102" spans="1:12" ht="15.75" customHeight="1">
      <c r="A102" s="1013"/>
      <c r="B102" s="1017"/>
      <c r="C102" s="714" t="s">
        <v>300</v>
      </c>
      <c r="D102" s="715">
        <f>SUM(D99:D101)</f>
        <v>6</v>
      </c>
      <c r="E102" s="715">
        <f>SUM(E99:E101)</f>
        <v>115</v>
      </c>
      <c r="F102" s="716">
        <v>113.33333333333333</v>
      </c>
      <c r="G102" s="717"/>
      <c r="H102" s="717">
        <v>91.111111111111114</v>
      </c>
      <c r="I102" s="717">
        <v>95.91836734693878</v>
      </c>
      <c r="J102" s="717">
        <v>80.851063829787222</v>
      </c>
      <c r="K102" s="717">
        <v>117.67955801104972</v>
      </c>
      <c r="L102" s="717">
        <v>21.8</v>
      </c>
    </row>
    <row r="103" spans="1:12" ht="15.75" customHeight="1">
      <c r="A103" s="1013"/>
      <c r="B103" s="1015" t="s">
        <v>96</v>
      </c>
      <c r="C103" s="174" t="s">
        <v>97</v>
      </c>
      <c r="D103" s="353"/>
      <c r="E103" s="353"/>
      <c r="F103" s="354"/>
      <c r="G103" s="361"/>
      <c r="H103" s="361"/>
      <c r="I103" s="366"/>
      <c r="J103" s="366"/>
      <c r="K103" s="366"/>
      <c r="L103" s="33"/>
    </row>
    <row r="104" spans="1:12" ht="15.75" customHeight="1">
      <c r="A104" s="1013"/>
      <c r="B104" s="1016"/>
      <c r="C104" s="174" t="s">
        <v>98</v>
      </c>
      <c r="D104" s="353">
        <v>5</v>
      </c>
      <c r="E104" s="353">
        <v>100</v>
      </c>
      <c r="F104" s="354">
        <v>108</v>
      </c>
      <c r="G104" s="361"/>
      <c r="H104" s="361">
        <v>75.480769230769241</v>
      </c>
      <c r="I104" s="366">
        <v>16.393442622950822</v>
      </c>
      <c r="J104" s="366">
        <v>77.235772357723576</v>
      </c>
      <c r="K104" s="366">
        <v>64.052287581699346</v>
      </c>
      <c r="L104" s="33">
        <v>5.6</v>
      </c>
    </row>
    <row r="105" spans="1:12" ht="15.75" customHeight="1">
      <c r="A105" s="1013"/>
      <c r="B105" s="1016"/>
      <c r="C105" s="174" t="s">
        <v>99</v>
      </c>
      <c r="D105" s="353">
        <v>1</v>
      </c>
      <c r="E105" s="353">
        <v>15</v>
      </c>
      <c r="F105" s="354">
        <v>100</v>
      </c>
      <c r="G105" s="361"/>
      <c r="H105" s="361">
        <v>91.666666666666657</v>
      </c>
      <c r="I105" s="366">
        <v>0</v>
      </c>
      <c r="J105" s="169">
        <v>63.829787234042556</v>
      </c>
      <c r="K105" s="366">
        <v>91.428571428571431</v>
      </c>
      <c r="L105" s="33">
        <v>10</v>
      </c>
    </row>
    <row r="106" spans="1:12" ht="15.75" customHeight="1">
      <c r="A106" s="1013"/>
      <c r="B106" s="1017"/>
      <c r="C106" s="714" t="s">
        <v>301</v>
      </c>
      <c r="D106" s="715">
        <f>SUM(D103:D105)</f>
        <v>6</v>
      </c>
      <c r="E106" s="715">
        <f>SUM(E103:E105)</f>
        <v>115</v>
      </c>
      <c r="F106" s="716">
        <v>106.66666666666667</v>
      </c>
      <c r="G106" s="717"/>
      <c r="H106" s="717">
        <v>78.515625</v>
      </c>
      <c r="I106" s="717">
        <v>13.888888888888889</v>
      </c>
      <c r="J106" s="717">
        <v>75.085324232081902</v>
      </c>
      <c r="K106" s="717">
        <v>69.148936170212778</v>
      </c>
      <c r="L106" s="717">
        <v>6.333333333333333</v>
      </c>
    </row>
    <row r="107" spans="1:12" ht="15.75" customHeight="1">
      <c r="A107" s="1014"/>
      <c r="B107" s="1010" t="s">
        <v>216</v>
      </c>
      <c r="C107" s="1011"/>
      <c r="D107" s="715">
        <f>D84+D87+D90+D93+D98+D102+D106</f>
        <v>35</v>
      </c>
      <c r="E107" s="715">
        <f>E84+E87+E90+E93+E98+E102+E106</f>
        <v>685</v>
      </c>
      <c r="F107" s="716">
        <v>96.568627450980387</v>
      </c>
      <c r="G107" s="717"/>
      <c r="H107" s="717">
        <v>86.10526315789474</v>
      </c>
      <c r="I107" s="717">
        <v>45.316455696202532</v>
      </c>
      <c r="J107" s="717">
        <v>71.172839506172835</v>
      </c>
      <c r="K107" s="717">
        <v>85.841584158415841</v>
      </c>
      <c r="L107" s="717">
        <v>23.470588235294116</v>
      </c>
    </row>
    <row r="108" spans="1:12" ht="15.75" customHeight="1">
      <c r="A108" s="843" t="s">
        <v>174</v>
      </c>
      <c r="B108" s="1007" t="s">
        <v>100</v>
      </c>
      <c r="C108" s="174" t="s">
        <v>101</v>
      </c>
      <c r="D108" s="353">
        <v>2</v>
      </c>
      <c r="E108" s="353">
        <v>40</v>
      </c>
      <c r="F108" s="354">
        <v>95.833333333333343</v>
      </c>
      <c r="G108" s="361"/>
      <c r="H108" s="361">
        <v>97.368421052631589</v>
      </c>
      <c r="I108" s="366">
        <v>48</v>
      </c>
      <c r="J108" s="366">
        <v>24.489795918367349</v>
      </c>
      <c r="K108" s="366">
        <v>77.777777777777786</v>
      </c>
      <c r="L108" s="33">
        <v>10</v>
      </c>
    </row>
    <row r="109" spans="1:12" ht="15.75" customHeight="1">
      <c r="A109" s="843"/>
      <c r="B109" s="1008"/>
      <c r="C109" s="174" t="s">
        <v>102</v>
      </c>
      <c r="D109" s="353">
        <v>2</v>
      </c>
      <c r="E109" s="353">
        <v>40</v>
      </c>
      <c r="F109" s="355">
        <v>102.49999999999999</v>
      </c>
      <c r="G109" s="352"/>
      <c r="H109" s="352">
        <v>89.024390243902445</v>
      </c>
      <c r="I109" s="352">
        <v>38.461538461538467</v>
      </c>
      <c r="J109" s="352">
        <v>58.252427184466015</v>
      </c>
      <c r="K109" s="352">
        <v>75.362318840579704</v>
      </c>
      <c r="L109" s="352">
        <v>19</v>
      </c>
    </row>
    <row r="110" spans="1:12" ht="15.75" customHeight="1">
      <c r="A110" s="843"/>
      <c r="B110" s="1008"/>
      <c r="C110" s="174" t="s">
        <v>103</v>
      </c>
      <c r="D110" s="353"/>
      <c r="E110" s="353"/>
      <c r="F110" s="355"/>
      <c r="G110" s="352"/>
      <c r="H110" s="352"/>
      <c r="I110" s="352"/>
      <c r="J110" s="352"/>
      <c r="K110" s="352"/>
      <c r="L110" s="352"/>
    </row>
    <row r="111" spans="1:12" ht="15.75" customHeight="1">
      <c r="A111" s="843"/>
      <c r="B111" s="1009"/>
      <c r="C111" s="714" t="s">
        <v>302</v>
      </c>
      <c r="D111" s="715">
        <v>4</v>
      </c>
      <c r="E111" s="715">
        <v>80</v>
      </c>
      <c r="F111" s="716">
        <v>99.166666666666657</v>
      </c>
      <c r="G111" s="717"/>
      <c r="H111" s="716">
        <v>93.037974683544306</v>
      </c>
      <c r="I111" s="717">
        <v>43.13725490196078</v>
      </c>
      <c r="J111" s="717">
        <v>41.791044776119399</v>
      </c>
      <c r="K111" s="717">
        <v>76.422764227642276</v>
      </c>
      <c r="L111" s="717">
        <v>14.5</v>
      </c>
    </row>
    <row r="112" spans="1:12" ht="15">
      <c r="A112" s="843"/>
      <c r="B112" s="1005" t="s">
        <v>104</v>
      </c>
      <c r="C112" s="174" t="s">
        <v>105</v>
      </c>
      <c r="D112" s="356">
        <v>3</v>
      </c>
      <c r="E112" s="356">
        <v>60</v>
      </c>
      <c r="F112" s="357">
        <v>111.66666666666667</v>
      </c>
      <c r="G112" s="364"/>
      <c r="H112" s="357">
        <v>88.429752066115697</v>
      </c>
      <c r="I112" s="364">
        <v>53.846153846153854</v>
      </c>
      <c r="J112" s="364">
        <v>54.335260115606928</v>
      </c>
      <c r="K112" s="364">
        <v>87.931034482758633</v>
      </c>
      <c r="L112" s="364">
        <v>16.666666666666668</v>
      </c>
    </row>
    <row r="113" spans="1:12">
      <c r="A113" s="843"/>
      <c r="B113" s="1006"/>
      <c r="C113" s="714" t="s">
        <v>303</v>
      </c>
      <c r="D113" s="715">
        <v>3</v>
      </c>
      <c r="E113" s="715">
        <v>60</v>
      </c>
      <c r="F113" s="716">
        <v>111.66666666666667</v>
      </c>
      <c r="G113" s="717"/>
      <c r="H113" s="716">
        <v>88.429752066115697</v>
      </c>
      <c r="I113" s="717">
        <v>53.846153846153854</v>
      </c>
      <c r="J113" s="717">
        <v>54.335260115606928</v>
      </c>
      <c r="K113" s="717">
        <v>87.931034482758633</v>
      </c>
      <c r="L113" s="717">
        <v>16.666666666666668</v>
      </c>
    </row>
    <row r="114" spans="1:12">
      <c r="A114" s="843"/>
      <c r="B114" s="1007" t="s">
        <v>106</v>
      </c>
      <c r="C114" s="174" t="s">
        <v>107</v>
      </c>
      <c r="D114" s="358"/>
      <c r="E114" s="358"/>
      <c r="F114" s="359"/>
      <c r="G114" s="68"/>
      <c r="H114" s="105"/>
      <c r="I114" s="33"/>
      <c r="J114" s="33"/>
      <c r="K114" s="33"/>
      <c r="L114" s="33"/>
    </row>
    <row r="115" spans="1:12">
      <c r="A115" s="843"/>
      <c r="B115" s="1008"/>
      <c r="C115" s="174" t="s">
        <v>108</v>
      </c>
      <c r="D115" s="358">
        <v>1</v>
      </c>
      <c r="E115" s="358">
        <v>20</v>
      </c>
      <c r="F115" s="359">
        <v>105</v>
      </c>
      <c r="G115" s="68"/>
      <c r="H115" s="105">
        <v>89.090909090909093</v>
      </c>
      <c r="I115" s="33">
        <v>5.2631578947368416</v>
      </c>
      <c r="J115" s="33">
        <v>8.3333333333333321</v>
      </c>
      <c r="K115" s="33">
        <v>50</v>
      </c>
      <c r="L115" s="33">
        <v>6</v>
      </c>
    </row>
    <row r="116" spans="1:12">
      <c r="A116" s="843"/>
      <c r="B116" s="1008"/>
      <c r="C116" s="174" t="s">
        <v>109</v>
      </c>
      <c r="D116" s="358">
        <v>3</v>
      </c>
      <c r="E116" s="358">
        <v>60</v>
      </c>
      <c r="F116" s="359">
        <v>95.833333333333343</v>
      </c>
      <c r="G116" s="68"/>
      <c r="H116" s="105">
        <v>75.27472527472527</v>
      </c>
      <c r="I116" s="33">
        <v>48.684210526315795</v>
      </c>
      <c r="J116" s="33">
        <v>52.356020942408385</v>
      </c>
      <c r="K116" s="33">
        <v>237.96296296296299</v>
      </c>
      <c r="L116" s="33">
        <v>31</v>
      </c>
    </row>
    <row r="117" spans="1:12">
      <c r="A117" s="843"/>
      <c r="B117" s="1009"/>
      <c r="C117" s="714" t="s">
        <v>304</v>
      </c>
      <c r="D117" s="715">
        <v>4</v>
      </c>
      <c r="E117" s="715">
        <v>80</v>
      </c>
      <c r="F117" s="716">
        <v>97.666666666666671</v>
      </c>
      <c r="G117" s="717"/>
      <c r="H117" s="716">
        <v>78.48101265822784</v>
      </c>
      <c r="I117" s="717">
        <v>40</v>
      </c>
      <c r="J117" s="717">
        <v>45.374449339207054</v>
      </c>
      <c r="K117" s="717">
        <v>228.07017543859649</v>
      </c>
      <c r="L117" s="717">
        <v>26</v>
      </c>
    </row>
    <row r="118" spans="1:12">
      <c r="A118" s="843" t="s">
        <v>217</v>
      </c>
      <c r="B118" s="1010" t="s">
        <v>217</v>
      </c>
      <c r="C118" s="1011"/>
      <c r="D118" s="715">
        <f>D111+D113+D117</f>
        <v>11</v>
      </c>
      <c r="E118" s="715">
        <f>E111+E113+E117</f>
        <v>220</v>
      </c>
      <c r="F118" s="716">
        <v>101.66666666666666</v>
      </c>
      <c r="G118" s="717"/>
      <c r="H118" s="716">
        <v>85.271317829457359</v>
      </c>
      <c r="I118" s="717">
        <v>43.02325581395349</v>
      </c>
      <c r="J118" s="717">
        <v>46.755407653910154</v>
      </c>
      <c r="K118" s="717">
        <v>129.17847025495749</v>
      </c>
      <c r="L118" s="717">
        <v>19.833333333333332</v>
      </c>
    </row>
    <row r="119" spans="1:12">
      <c r="A119" s="1012" t="s">
        <v>177</v>
      </c>
      <c r="B119" s="1015" t="s">
        <v>110</v>
      </c>
      <c r="C119" s="174" t="s">
        <v>111</v>
      </c>
      <c r="D119" s="358">
        <v>3</v>
      </c>
      <c r="E119" s="358">
        <v>60</v>
      </c>
      <c r="F119" s="359">
        <v>110.00000000000001</v>
      </c>
      <c r="G119" s="68"/>
      <c r="H119" s="105">
        <v>95.906432748538009</v>
      </c>
      <c r="I119" s="33">
        <v>32.758620689655174</v>
      </c>
      <c r="J119" s="33">
        <v>71.875000000000014</v>
      </c>
      <c r="K119" s="33">
        <v>80.508474576271183</v>
      </c>
      <c r="L119" s="33">
        <v>70.666666666666671</v>
      </c>
    </row>
    <row r="120" spans="1:12">
      <c r="A120" s="1013"/>
      <c r="B120" s="1016"/>
      <c r="C120" s="174" t="s">
        <v>112</v>
      </c>
      <c r="D120" s="358">
        <v>1</v>
      </c>
      <c r="E120" s="358">
        <v>20</v>
      </c>
      <c r="F120" s="359">
        <v>93.333333333333329</v>
      </c>
      <c r="G120" s="68"/>
      <c r="H120" s="105">
        <v>96.774193548387089</v>
      </c>
      <c r="I120" s="33">
        <v>50</v>
      </c>
      <c r="J120" s="33">
        <v>84.905660377358487</v>
      </c>
      <c r="K120" s="33">
        <v>100</v>
      </c>
      <c r="L120" s="33">
        <v>7</v>
      </c>
    </row>
    <row r="121" spans="1:12">
      <c r="A121" s="1013"/>
      <c r="B121" s="1016"/>
      <c r="C121" s="174" t="s">
        <v>113</v>
      </c>
      <c r="D121" s="358"/>
      <c r="E121" s="358"/>
      <c r="F121" s="359"/>
      <c r="G121" s="68"/>
      <c r="H121" s="105"/>
      <c r="I121" s="33"/>
      <c r="J121" s="33"/>
      <c r="K121" s="33"/>
      <c r="L121" s="33"/>
    </row>
    <row r="122" spans="1:12">
      <c r="A122" s="1013"/>
      <c r="B122" s="1017"/>
      <c r="C122" s="714" t="s">
        <v>305</v>
      </c>
      <c r="D122" s="715">
        <v>4</v>
      </c>
      <c r="E122" s="715">
        <v>80</v>
      </c>
      <c r="F122" s="716">
        <v>105.83333333333333</v>
      </c>
      <c r="G122" s="717"/>
      <c r="H122" s="716">
        <v>96.039603960396065</v>
      </c>
      <c r="I122" s="717">
        <v>35.714285714285722</v>
      </c>
      <c r="J122" s="717">
        <v>75.690607734806619</v>
      </c>
      <c r="K122" s="717">
        <v>84.459459459459453</v>
      </c>
      <c r="L122" s="717">
        <v>54.75</v>
      </c>
    </row>
    <row r="123" spans="1:12">
      <c r="A123" s="1013"/>
      <c r="B123" s="1015" t="s">
        <v>114</v>
      </c>
      <c r="C123" s="174" t="s">
        <v>179</v>
      </c>
      <c r="D123" s="358">
        <v>2</v>
      </c>
      <c r="E123" s="358">
        <v>40</v>
      </c>
      <c r="F123" s="359">
        <v>101.66666666666666</v>
      </c>
      <c r="G123" s="68"/>
      <c r="H123" s="105">
        <v>84.883720930232556</v>
      </c>
      <c r="I123" s="33">
        <v>73.333333333333329</v>
      </c>
      <c r="J123" s="33">
        <v>115.11627906976744</v>
      </c>
      <c r="K123" s="33">
        <v>86.25</v>
      </c>
      <c r="L123" s="33">
        <v>45</v>
      </c>
    </row>
    <row r="124" spans="1:12">
      <c r="A124" s="1013"/>
      <c r="B124" s="1016"/>
      <c r="C124" s="174" t="s">
        <v>116</v>
      </c>
      <c r="D124" s="358">
        <v>2</v>
      </c>
      <c r="E124" s="358">
        <v>40</v>
      </c>
      <c r="F124" s="359">
        <v>101.66666666666666</v>
      </c>
      <c r="G124" s="68"/>
      <c r="H124" s="105">
        <v>97.61904761904762</v>
      </c>
      <c r="I124" s="33">
        <v>42.857142857142854</v>
      </c>
      <c r="J124" s="33">
        <v>76.119402985074629</v>
      </c>
      <c r="K124" s="33">
        <v>56.000000000000007</v>
      </c>
      <c r="L124" s="33">
        <v>12.5</v>
      </c>
    </row>
    <row r="125" spans="1:12">
      <c r="A125" s="1013"/>
      <c r="B125" s="1016"/>
      <c r="C125" s="174" t="s">
        <v>117</v>
      </c>
      <c r="D125" s="358"/>
      <c r="E125" s="358"/>
      <c r="F125" s="359"/>
      <c r="G125" s="68"/>
      <c r="H125" s="105"/>
      <c r="I125" s="33"/>
      <c r="J125" s="33"/>
      <c r="K125" s="33"/>
      <c r="L125" s="33"/>
    </row>
    <row r="126" spans="1:12">
      <c r="A126" s="1013"/>
      <c r="B126" s="1017"/>
      <c r="C126" s="714" t="s">
        <v>306</v>
      </c>
      <c r="D126" s="715">
        <v>4</v>
      </c>
      <c r="E126" s="715">
        <v>80</v>
      </c>
      <c r="F126" s="716">
        <v>101.66666666666666</v>
      </c>
      <c r="G126" s="717"/>
      <c r="H126" s="716">
        <v>91.17647058823529</v>
      </c>
      <c r="I126" s="717">
        <v>58.62068965517242</v>
      </c>
      <c r="J126" s="717">
        <v>98.039215686274503</v>
      </c>
      <c r="K126" s="717">
        <v>71.612903225806463</v>
      </c>
      <c r="L126" s="717">
        <v>28.75</v>
      </c>
    </row>
    <row r="127" spans="1:12">
      <c r="A127" s="1013"/>
      <c r="B127" s="1015" t="s">
        <v>180</v>
      </c>
      <c r="C127" s="174" t="s">
        <v>181</v>
      </c>
      <c r="D127" s="358">
        <v>2</v>
      </c>
      <c r="E127" s="358">
        <v>40</v>
      </c>
      <c r="F127" s="359">
        <v>100.83333333333333</v>
      </c>
      <c r="G127" s="68"/>
      <c r="H127" s="105">
        <v>81.609195402298852</v>
      </c>
      <c r="I127" s="33">
        <v>21.875000000000004</v>
      </c>
      <c r="J127" s="33">
        <v>48.235294117647058</v>
      </c>
      <c r="K127" s="33">
        <v>134.88372093023256</v>
      </c>
      <c r="L127" s="33">
        <v>48</v>
      </c>
    </row>
    <row r="128" spans="1:12">
      <c r="A128" s="1013"/>
      <c r="B128" s="1016"/>
      <c r="C128" s="174" t="s">
        <v>120</v>
      </c>
      <c r="D128" s="358">
        <v>0</v>
      </c>
      <c r="E128" s="358"/>
      <c r="F128" s="359"/>
      <c r="G128" s="68"/>
      <c r="H128" s="105"/>
      <c r="I128" s="33"/>
      <c r="J128" s="33"/>
      <c r="K128" s="33"/>
      <c r="L128" s="33"/>
    </row>
    <row r="129" spans="1:12">
      <c r="A129" s="1013"/>
      <c r="B129" s="1017"/>
      <c r="C129" s="714" t="s">
        <v>364</v>
      </c>
      <c r="D129" s="715">
        <v>2</v>
      </c>
      <c r="E129" s="715">
        <v>40</v>
      </c>
      <c r="F129" s="716">
        <v>100.83333333333333</v>
      </c>
      <c r="G129" s="717"/>
      <c r="H129" s="716">
        <v>81.609195402298852</v>
      </c>
      <c r="I129" s="717">
        <v>21.875000000000004</v>
      </c>
      <c r="J129" s="717">
        <v>48.235294117647058</v>
      </c>
      <c r="K129" s="717">
        <v>134.88372093023256</v>
      </c>
      <c r="L129" s="717">
        <v>48</v>
      </c>
    </row>
    <row r="130" spans="1:12">
      <c r="A130" s="1013"/>
      <c r="B130" s="1015" t="s">
        <v>121</v>
      </c>
      <c r="C130" s="174" t="s">
        <v>122</v>
      </c>
      <c r="D130" s="358">
        <v>2</v>
      </c>
      <c r="E130" s="358">
        <v>40</v>
      </c>
      <c r="F130" s="359">
        <v>108.33333333333334</v>
      </c>
      <c r="G130" s="68"/>
      <c r="H130" s="105">
        <v>86.725663716814154</v>
      </c>
      <c r="I130" s="33">
        <v>37.20930232558139</v>
      </c>
      <c r="J130" s="33">
        <v>55.555555555555557</v>
      </c>
      <c r="K130" s="33">
        <v>98.666666666666671</v>
      </c>
      <c r="L130" s="33">
        <v>11.5</v>
      </c>
    </row>
    <row r="131" spans="1:12">
      <c r="A131" s="1013"/>
      <c r="B131" s="1016"/>
      <c r="C131" s="174" t="s">
        <v>123</v>
      </c>
      <c r="D131" s="358">
        <v>1</v>
      </c>
      <c r="E131" s="358">
        <v>20</v>
      </c>
      <c r="F131" s="359">
        <v>95</v>
      </c>
      <c r="G131" s="68"/>
      <c r="H131" s="105">
        <v>95.833333333333343</v>
      </c>
      <c r="I131" s="33"/>
      <c r="J131" s="33">
        <v>31.578947368421051</v>
      </c>
      <c r="K131" s="33">
        <v>96.666666666666657</v>
      </c>
      <c r="L131" s="33">
        <v>24</v>
      </c>
    </row>
    <row r="132" spans="1:12">
      <c r="A132" s="1013"/>
      <c r="B132" s="1017"/>
      <c r="C132" s="714" t="s">
        <v>307</v>
      </c>
      <c r="D132" s="715">
        <v>3</v>
      </c>
      <c r="E132" s="715">
        <v>60</v>
      </c>
      <c r="F132" s="716">
        <v>103.8888888888889</v>
      </c>
      <c r="G132" s="717"/>
      <c r="H132" s="716">
        <v>89.440993788819881</v>
      </c>
      <c r="I132" s="717">
        <v>37.20930232558139</v>
      </c>
      <c r="J132" s="717">
        <v>47.701149425287362</v>
      </c>
      <c r="K132" s="717">
        <v>98.095238095238102</v>
      </c>
      <c r="L132" s="717">
        <v>15.666666666666666</v>
      </c>
    </row>
    <row r="133" spans="1:12">
      <c r="A133" s="1013"/>
      <c r="B133" s="1015" t="s">
        <v>124</v>
      </c>
      <c r="C133" s="174" t="s">
        <v>125</v>
      </c>
      <c r="D133" s="358"/>
      <c r="E133" s="358"/>
      <c r="F133" s="359"/>
      <c r="G133" s="68"/>
      <c r="H133" s="105"/>
      <c r="I133" s="33"/>
      <c r="J133" s="33"/>
      <c r="K133" s="33"/>
      <c r="L133" s="33"/>
    </row>
    <row r="134" spans="1:12">
      <c r="A134" s="1013"/>
      <c r="B134" s="1016"/>
      <c r="C134" s="174" t="s">
        <v>126</v>
      </c>
      <c r="D134" s="358">
        <v>2</v>
      </c>
      <c r="E134" s="358">
        <v>40</v>
      </c>
      <c r="F134" s="359">
        <v>105</v>
      </c>
      <c r="G134" s="68"/>
      <c r="H134" s="105">
        <v>86.36363636363636</v>
      </c>
      <c r="I134" s="33">
        <v>20.833333333333336</v>
      </c>
      <c r="J134" s="33">
        <v>52.747252747252752</v>
      </c>
      <c r="K134" s="33">
        <v>70</v>
      </c>
      <c r="L134" s="33">
        <v>2.5</v>
      </c>
    </row>
    <row r="135" spans="1:12">
      <c r="A135" s="1013"/>
      <c r="B135" s="1017"/>
      <c r="C135" s="714" t="s">
        <v>308</v>
      </c>
      <c r="D135" s="715">
        <v>2</v>
      </c>
      <c r="E135" s="715">
        <v>40</v>
      </c>
      <c r="F135" s="716">
        <v>105</v>
      </c>
      <c r="G135" s="717"/>
      <c r="H135" s="716">
        <v>86.36363636363636</v>
      </c>
      <c r="I135" s="717">
        <v>20.833333333333336</v>
      </c>
      <c r="J135" s="717">
        <v>52.747252747252752</v>
      </c>
      <c r="K135" s="717">
        <v>70</v>
      </c>
      <c r="L135" s="717">
        <v>2.5</v>
      </c>
    </row>
    <row r="136" spans="1:12">
      <c r="A136" s="1013"/>
      <c r="B136" s="1015" t="s">
        <v>127</v>
      </c>
      <c r="C136" s="174" t="s">
        <v>128</v>
      </c>
      <c r="D136" s="358">
        <v>0</v>
      </c>
      <c r="E136" s="358">
        <v>0</v>
      </c>
      <c r="F136" s="359"/>
      <c r="G136" s="68"/>
      <c r="H136" s="105"/>
      <c r="I136" s="33"/>
      <c r="J136" s="33"/>
      <c r="K136" s="33"/>
      <c r="L136" s="33"/>
    </row>
    <row r="137" spans="1:12">
      <c r="A137" s="1013"/>
      <c r="B137" s="1016"/>
      <c r="C137" s="174" t="s">
        <v>129</v>
      </c>
      <c r="D137" s="358">
        <v>3</v>
      </c>
      <c r="E137" s="358">
        <v>60</v>
      </c>
      <c r="F137" s="359">
        <v>118.88888888888889</v>
      </c>
      <c r="G137" s="68"/>
      <c r="H137" s="105">
        <v>73.333333333333329</v>
      </c>
      <c r="I137" s="33">
        <v>25.999999999999996</v>
      </c>
      <c r="J137" s="33">
        <v>92.5</v>
      </c>
      <c r="K137" s="33">
        <v>91.891891891891902</v>
      </c>
      <c r="L137" s="33">
        <v>49.666666666666664</v>
      </c>
    </row>
    <row r="138" spans="1:12">
      <c r="A138" s="1013"/>
      <c r="B138" s="1016"/>
      <c r="C138" s="174" t="s">
        <v>184</v>
      </c>
      <c r="D138" s="358">
        <v>1</v>
      </c>
      <c r="E138" s="358">
        <v>20</v>
      </c>
      <c r="F138" s="359">
        <v>110.00000000000001</v>
      </c>
      <c r="G138" s="68"/>
      <c r="H138" s="105">
        <v>94.117647058823522</v>
      </c>
      <c r="I138" s="33">
        <v>54.166666666666664</v>
      </c>
      <c r="J138" s="33">
        <v>175</v>
      </c>
      <c r="K138" s="33">
        <v>35.714285714285715</v>
      </c>
      <c r="L138" s="33">
        <v>46</v>
      </c>
    </row>
    <row r="139" spans="1:12">
      <c r="A139" s="1013"/>
      <c r="B139" s="1017"/>
      <c r="C139" s="714" t="s">
        <v>309</v>
      </c>
      <c r="D139" s="715">
        <v>4</v>
      </c>
      <c r="E139" s="715">
        <v>80</v>
      </c>
      <c r="F139" s="716">
        <v>116.66666666666666</v>
      </c>
      <c r="G139" s="717"/>
      <c r="H139" s="716">
        <v>77.922077922077932</v>
      </c>
      <c r="I139" s="717">
        <v>35.13513513513513</v>
      </c>
      <c r="J139" s="717">
        <v>106.25</v>
      </c>
      <c r="K139" s="717">
        <v>71.551724137931032</v>
      </c>
      <c r="L139" s="717">
        <v>48.75</v>
      </c>
    </row>
    <row r="140" spans="1:12">
      <c r="A140" s="1014"/>
      <c r="B140" s="1010" t="s">
        <v>218</v>
      </c>
      <c r="C140" s="1011"/>
      <c r="D140" s="715">
        <v>19</v>
      </c>
      <c r="E140" s="715">
        <v>380</v>
      </c>
      <c r="F140" s="716">
        <v>106.31578947368421</v>
      </c>
      <c r="G140" s="717"/>
      <c r="H140" s="716">
        <v>87.326943556975493</v>
      </c>
      <c r="I140" s="717">
        <v>37.541528239202663</v>
      </c>
      <c r="J140" s="717">
        <v>73.91304347826086</v>
      </c>
      <c r="K140" s="717">
        <v>83.253588516746419</v>
      </c>
      <c r="L140" s="717">
        <v>35.631578947368418</v>
      </c>
    </row>
    <row r="141" spans="1:12">
      <c r="A141" s="1004" t="s">
        <v>185</v>
      </c>
      <c r="B141" s="1004"/>
      <c r="C141" s="1004"/>
      <c r="D141" s="715">
        <f>D140+D118+D107+D82+D61+D51+D32+D17</f>
        <v>122</v>
      </c>
      <c r="E141" s="715">
        <f>E140+E118+E107+E82+E61+E51+E32+E17</f>
        <v>2405</v>
      </c>
      <c r="F141" s="716">
        <v>99.474393530997304</v>
      </c>
      <c r="G141" s="717"/>
      <c r="H141" s="716">
        <v>89.540294062907137</v>
      </c>
      <c r="I141" s="717">
        <v>42.629482071713149</v>
      </c>
      <c r="J141" s="717">
        <v>67.700304714106466</v>
      </c>
      <c r="K141" s="717">
        <v>86.769146307987938</v>
      </c>
      <c r="L141" s="717">
        <v>24.024258760107816</v>
      </c>
    </row>
    <row r="142" spans="1:12" ht="15">
      <c r="A142" s="126" t="s">
        <v>186</v>
      </c>
      <c r="B142" s="896" t="s">
        <v>375</v>
      </c>
      <c r="C142" s="887"/>
      <c r="D142" s="887"/>
      <c r="E142" s="887"/>
      <c r="F142" s="887"/>
      <c r="G142" s="887"/>
      <c r="H142" s="887"/>
      <c r="I142" s="887"/>
      <c r="J142" s="887"/>
      <c r="K142"/>
      <c r="L142"/>
    </row>
    <row r="143" spans="1:12" ht="15">
      <c r="A143" s="58" t="s">
        <v>187</v>
      </c>
      <c r="B143" s="896" t="s">
        <v>188</v>
      </c>
      <c r="C143" s="887"/>
      <c r="D143" s="887"/>
      <c r="E143" s="887"/>
      <c r="F143" s="887"/>
      <c r="G143" s="887"/>
      <c r="H143" s="887"/>
      <c r="I143" s="887"/>
      <c r="J143" s="887"/>
      <c r="K143"/>
      <c r="L143"/>
    </row>
    <row r="144" spans="1:12">
      <c r="A144" t="s">
        <v>371</v>
      </c>
    </row>
  </sheetData>
  <mergeCells count="64">
    <mergeCell ref="B142:J142"/>
    <mergeCell ref="B143:J143"/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3:A107"/>
    <mergeCell ref="B83:B84"/>
    <mergeCell ref="B85:B87"/>
    <mergeCell ref="B88:B90"/>
    <mergeCell ref="B91:B93"/>
    <mergeCell ref="B94:B98"/>
    <mergeCell ref="B99:B102"/>
    <mergeCell ref="B103:B106"/>
    <mergeCell ref="B107:C107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2"/>
    <mergeCell ref="B62:B65"/>
    <mergeCell ref="B66:B72"/>
    <mergeCell ref="B73:B77"/>
    <mergeCell ref="B78:B81"/>
    <mergeCell ref="B82:C82"/>
    <mergeCell ref="A33:A51"/>
    <mergeCell ref="B33:B38"/>
    <mergeCell ref="B39:B45"/>
    <mergeCell ref="B46:B50"/>
    <mergeCell ref="A141:C141"/>
    <mergeCell ref="B112:B113"/>
    <mergeCell ref="B114:B117"/>
    <mergeCell ref="B118:C118"/>
    <mergeCell ref="A119:A140"/>
    <mergeCell ref="B119:B122"/>
    <mergeCell ref="B123:B126"/>
    <mergeCell ref="B127:B129"/>
    <mergeCell ref="B130:B132"/>
    <mergeCell ref="B133:B135"/>
    <mergeCell ref="B136:B139"/>
    <mergeCell ref="B140:C140"/>
    <mergeCell ref="A108:A118"/>
    <mergeCell ref="B108:B1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111"/>
  <sheetViews>
    <sheetView topLeftCell="A91" workbookViewId="0">
      <selection activeCell="E113" sqref="E113"/>
    </sheetView>
  </sheetViews>
  <sheetFormatPr defaultRowHeight="1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18.7109375" style="166" customWidth="1"/>
  </cols>
  <sheetData>
    <row r="1" spans="1:7" ht="15" customHeight="1">
      <c r="A1" s="1038" t="s">
        <v>381</v>
      </c>
      <c r="B1" s="1039"/>
      <c r="C1" s="1039"/>
      <c r="D1" s="1039"/>
      <c r="E1" s="1039"/>
      <c r="F1" s="1039"/>
      <c r="G1" s="1040"/>
    </row>
    <row r="2" spans="1:7" ht="25.5" customHeight="1">
      <c r="A2" s="1041" t="s">
        <v>328</v>
      </c>
      <c r="B2" s="1041"/>
      <c r="C2" s="1041"/>
      <c r="D2" s="1041"/>
      <c r="E2" s="1041"/>
      <c r="F2" s="1041"/>
      <c r="G2" s="1041"/>
    </row>
    <row r="3" spans="1:7" ht="39" customHeight="1">
      <c r="A3" s="1047" t="s">
        <v>329</v>
      </c>
      <c r="B3" s="1047" t="s">
        <v>326</v>
      </c>
      <c r="C3" s="1048" t="s">
        <v>1</v>
      </c>
      <c r="D3" s="1037" t="s">
        <v>330</v>
      </c>
      <c r="E3" s="1037" t="s">
        <v>331</v>
      </c>
      <c r="F3" s="1037" t="s">
        <v>332</v>
      </c>
      <c r="G3" s="1037" t="s">
        <v>335</v>
      </c>
    </row>
    <row r="4" spans="1:7" ht="33.75" customHeight="1">
      <c r="A4" s="1047"/>
      <c r="B4" s="1047"/>
      <c r="C4" s="1048"/>
      <c r="D4" s="1037"/>
      <c r="E4" s="1037"/>
      <c r="F4" s="1037"/>
      <c r="G4" s="1037"/>
    </row>
    <row r="5" spans="1:7" ht="15" customHeight="1">
      <c r="A5" s="854" t="s">
        <v>143</v>
      </c>
      <c r="B5" s="1046" t="s">
        <v>4</v>
      </c>
      <c r="C5" s="174" t="s">
        <v>5</v>
      </c>
      <c r="D5" s="516"/>
      <c r="E5" s="526"/>
      <c r="F5" s="241"/>
      <c r="G5" s="532"/>
    </row>
    <row r="6" spans="1:7">
      <c r="A6" s="854"/>
      <c r="B6" s="1046"/>
      <c r="C6" s="174" t="s">
        <v>6</v>
      </c>
      <c r="D6" s="516"/>
      <c r="E6" s="516"/>
      <c r="F6" s="241"/>
      <c r="G6" s="532"/>
    </row>
    <row r="7" spans="1:7" ht="15" customHeight="1">
      <c r="A7" s="854"/>
      <c r="B7" s="1046" t="s">
        <v>7</v>
      </c>
      <c r="C7" s="174" t="s">
        <v>8</v>
      </c>
      <c r="D7" s="516"/>
      <c r="E7" s="516"/>
      <c r="F7" s="241"/>
      <c r="G7" s="532"/>
    </row>
    <row r="8" spans="1:7">
      <c r="A8" s="854"/>
      <c r="B8" s="1046"/>
      <c r="C8" s="174" t="s">
        <v>9</v>
      </c>
      <c r="D8" s="516"/>
      <c r="E8" s="516"/>
      <c r="F8" s="241"/>
      <c r="G8" s="532"/>
    </row>
    <row r="9" spans="1:7">
      <c r="A9" s="854"/>
      <c r="B9" s="1046"/>
      <c r="C9" s="174" t="s">
        <v>10</v>
      </c>
      <c r="D9" s="516"/>
      <c r="E9" s="516"/>
      <c r="F9" s="241"/>
      <c r="G9" s="532"/>
    </row>
    <row r="10" spans="1:7" ht="15" customHeight="1">
      <c r="A10" s="854"/>
      <c r="B10" s="1046" t="s">
        <v>11</v>
      </c>
      <c r="C10" s="174" t="s">
        <v>144</v>
      </c>
      <c r="D10" s="516"/>
      <c r="E10" s="516"/>
      <c r="F10" s="241"/>
      <c r="G10" s="532"/>
    </row>
    <row r="11" spans="1:7">
      <c r="A11" s="854"/>
      <c r="B11" s="1046"/>
      <c r="C11" s="174" t="s">
        <v>145</v>
      </c>
      <c r="D11" s="516"/>
      <c r="E11" s="516"/>
      <c r="F11" s="241"/>
      <c r="G11" s="533"/>
    </row>
    <row r="12" spans="1:7">
      <c r="A12" s="854"/>
      <c r="B12" s="1046"/>
      <c r="C12" s="174" t="s">
        <v>146</v>
      </c>
      <c r="D12" s="517"/>
      <c r="E12" s="527"/>
      <c r="F12" s="242"/>
      <c r="G12" s="532"/>
    </row>
    <row r="13" spans="1:7">
      <c r="A13" s="1042" t="s">
        <v>147</v>
      </c>
      <c r="B13" s="1042"/>
      <c r="C13" s="1042"/>
      <c r="D13" s="722"/>
      <c r="E13" s="722"/>
      <c r="F13" s="723"/>
      <c r="G13" s="724"/>
    </row>
    <row r="14" spans="1:7" ht="15" customHeight="1">
      <c r="A14" s="843" t="s">
        <v>148</v>
      </c>
      <c r="B14" s="847" t="s">
        <v>15</v>
      </c>
      <c r="C14" s="174" t="s">
        <v>16</v>
      </c>
      <c r="D14" s="518"/>
      <c r="E14" s="528"/>
      <c r="F14" s="239"/>
      <c r="G14" s="534"/>
    </row>
    <row r="15" spans="1:7">
      <c r="A15" s="843"/>
      <c r="B15" s="847"/>
      <c r="C15" s="597" t="s">
        <v>17</v>
      </c>
      <c r="D15" s="518">
        <v>20</v>
      </c>
      <c r="E15" s="528">
        <v>12.075268817204302</v>
      </c>
      <c r="F15" s="548">
        <v>0.6</v>
      </c>
      <c r="G15" s="541">
        <v>0.60376344086021505</v>
      </c>
    </row>
    <row r="16" spans="1:7">
      <c r="A16" s="843"/>
      <c r="B16" s="847"/>
      <c r="C16" s="174" t="s">
        <v>18</v>
      </c>
      <c r="D16" s="518"/>
      <c r="E16" s="528"/>
      <c r="F16" s="239"/>
      <c r="G16" s="534"/>
    </row>
    <row r="17" spans="1:7" ht="15" customHeight="1">
      <c r="A17" s="843"/>
      <c r="B17" s="1046" t="s">
        <v>19</v>
      </c>
      <c r="C17" s="174" t="s">
        <v>20</v>
      </c>
      <c r="D17" s="516"/>
      <c r="E17" s="526"/>
      <c r="F17" s="243"/>
      <c r="G17" s="533"/>
    </row>
    <row r="18" spans="1:7">
      <c r="A18" s="843"/>
      <c r="B18" s="1046"/>
      <c r="C18" s="174" t="s">
        <v>21</v>
      </c>
      <c r="D18" s="516"/>
      <c r="E18" s="526"/>
      <c r="F18" s="243"/>
      <c r="G18" s="533"/>
    </row>
    <row r="19" spans="1:7">
      <c r="A19" s="843"/>
      <c r="B19" s="1046" t="s">
        <v>22</v>
      </c>
      <c r="C19" s="174" t="s">
        <v>23</v>
      </c>
      <c r="D19" s="516"/>
      <c r="E19" s="526"/>
      <c r="F19" s="243"/>
      <c r="G19" s="533"/>
    </row>
    <row r="20" spans="1:7">
      <c r="A20" s="843"/>
      <c r="B20" s="1046"/>
      <c r="C20" s="174" t="s">
        <v>24</v>
      </c>
      <c r="D20" s="517"/>
      <c r="E20" s="527"/>
      <c r="F20" s="244"/>
      <c r="G20" s="533"/>
    </row>
    <row r="21" spans="1:7">
      <c r="A21" s="843"/>
      <c r="B21" s="1046" t="s">
        <v>25</v>
      </c>
      <c r="C21" s="174" t="s">
        <v>26</v>
      </c>
      <c r="D21" s="516"/>
      <c r="E21" s="526"/>
      <c r="F21" s="243"/>
      <c r="G21" s="533"/>
    </row>
    <row r="22" spans="1:7">
      <c r="A22" s="843"/>
      <c r="B22" s="1046"/>
      <c r="C22" s="174" t="s">
        <v>27</v>
      </c>
      <c r="D22" s="516"/>
      <c r="E22" s="526"/>
      <c r="F22" s="243"/>
      <c r="G22" s="532"/>
    </row>
    <row r="23" spans="1:7">
      <c r="A23" s="843"/>
      <c r="B23" s="1046"/>
      <c r="C23" s="174" t="s">
        <v>149</v>
      </c>
      <c r="D23" s="516"/>
      <c r="E23" s="526"/>
      <c r="F23" s="243"/>
      <c r="G23" s="532"/>
    </row>
    <row r="24" spans="1:7">
      <c r="A24" s="1042" t="s">
        <v>147</v>
      </c>
      <c r="B24" s="1042"/>
      <c r="C24" s="1042"/>
      <c r="D24" s="725">
        <v>20</v>
      </c>
      <c r="E24" s="726">
        <v>12.075268817204302</v>
      </c>
      <c r="F24" s="727">
        <v>0.6</v>
      </c>
      <c r="G24" s="728">
        <v>0.60376344086021505</v>
      </c>
    </row>
    <row r="25" spans="1:7">
      <c r="A25" s="843" t="s">
        <v>150</v>
      </c>
      <c r="B25" s="1028" t="s">
        <v>29</v>
      </c>
      <c r="C25" s="174" t="s">
        <v>30</v>
      </c>
      <c r="D25" s="516"/>
      <c r="E25" s="526"/>
      <c r="F25" s="241"/>
      <c r="G25" s="533"/>
    </row>
    <row r="26" spans="1:7">
      <c r="A26" s="843"/>
      <c r="B26" s="1028"/>
      <c r="C26" s="174" t="s">
        <v>31</v>
      </c>
      <c r="D26" s="516"/>
      <c r="E26" s="526"/>
      <c r="F26" s="241"/>
      <c r="G26" s="533"/>
    </row>
    <row r="27" spans="1:7">
      <c r="A27" s="843"/>
      <c r="B27" s="1028"/>
      <c r="C27" s="174" t="s">
        <v>32</v>
      </c>
      <c r="D27" s="519"/>
      <c r="E27" s="529"/>
      <c r="F27" s="242"/>
      <c r="G27" s="533"/>
    </row>
    <row r="28" spans="1:7">
      <c r="A28" s="843"/>
      <c r="B28" s="1028"/>
      <c r="C28" s="174" t="s">
        <v>33</v>
      </c>
      <c r="D28" s="517"/>
      <c r="E28" s="527"/>
      <c r="F28" s="242"/>
      <c r="G28" s="533"/>
    </row>
    <row r="29" spans="1:7">
      <c r="A29" s="843"/>
      <c r="B29" s="1028"/>
      <c r="C29" s="174" t="s">
        <v>151</v>
      </c>
      <c r="D29" s="519"/>
      <c r="E29" s="529"/>
      <c r="F29" s="242"/>
      <c r="G29" s="533"/>
    </row>
    <row r="30" spans="1:7">
      <c r="A30" s="843"/>
      <c r="B30" s="843" t="s">
        <v>35</v>
      </c>
      <c r="C30" s="174" t="s">
        <v>36</v>
      </c>
      <c r="D30" s="520"/>
      <c r="E30" s="530"/>
      <c r="F30" s="238"/>
      <c r="G30" s="535"/>
    </row>
    <row r="31" spans="1:7">
      <c r="A31" s="843"/>
      <c r="B31" s="843"/>
      <c r="C31" s="174" t="s">
        <v>37</v>
      </c>
      <c r="D31" s="520"/>
      <c r="E31" s="530"/>
      <c r="F31" s="238"/>
      <c r="G31" s="535"/>
    </row>
    <row r="32" spans="1:7">
      <c r="A32" s="843"/>
      <c r="B32" s="843"/>
      <c r="C32" s="174" t="s">
        <v>38</v>
      </c>
      <c r="D32" s="520"/>
      <c r="E32" s="530"/>
      <c r="F32" s="238"/>
      <c r="G32" s="535"/>
    </row>
    <row r="33" spans="1:7">
      <c r="A33" s="843"/>
      <c r="B33" s="843"/>
      <c r="C33" s="237" t="s">
        <v>39</v>
      </c>
      <c r="D33" s="521"/>
      <c r="E33" s="531"/>
      <c r="F33" s="238"/>
      <c r="G33" s="536"/>
    </row>
    <row r="34" spans="1:7">
      <c r="A34" s="843"/>
      <c r="B34" s="843"/>
      <c r="C34" s="597" t="s">
        <v>40</v>
      </c>
      <c r="D34" s="520">
        <v>20</v>
      </c>
      <c r="E34" s="530">
        <v>17.36559139784946</v>
      </c>
      <c r="F34" s="549">
        <v>0.87</v>
      </c>
      <c r="G34" s="542">
        <v>0.86827956989247301</v>
      </c>
    </row>
    <row r="35" spans="1:7">
      <c r="A35" s="843"/>
      <c r="B35" s="843"/>
      <c r="C35" s="174" t="s">
        <v>152</v>
      </c>
      <c r="D35" s="522"/>
      <c r="E35" s="522"/>
      <c r="F35" s="550"/>
      <c r="G35" s="537"/>
    </row>
    <row r="36" spans="1:7">
      <c r="A36" s="843"/>
      <c r="B36" s="1028" t="s">
        <v>42</v>
      </c>
      <c r="C36" s="174" t="s">
        <v>43</v>
      </c>
      <c r="D36" s="523"/>
      <c r="E36" s="523"/>
      <c r="F36" s="551"/>
      <c r="G36" s="538"/>
    </row>
    <row r="37" spans="1:7">
      <c r="A37" s="843"/>
      <c r="B37" s="1028"/>
      <c r="C37" s="174" t="s">
        <v>44</v>
      </c>
      <c r="D37" s="524"/>
      <c r="E37" s="524"/>
      <c r="F37" s="552"/>
      <c r="G37" s="539"/>
    </row>
    <row r="38" spans="1:7">
      <c r="A38" s="843"/>
      <c r="B38" s="1028"/>
      <c r="C38" s="174" t="s">
        <v>153</v>
      </c>
      <c r="D38" s="524"/>
      <c r="E38" s="524"/>
      <c r="F38" s="552"/>
      <c r="G38" s="539"/>
    </row>
    <row r="39" spans="1:7">
      <c r="A39" s="843"/>
      <c r="B39" s="1028"/>
      <c r="C39" s="174" t="s">
        <v>46</v>
      </c>
      <c r="D39" s="524"/>
      <c r="E39" s="524"/>
      <c r="F39" s="552"/>
      <c r="G39" s="539"/>
    </row>
    <row r="40" spans="1:7">
      <c r="A40" s="1042" t="s">
        <v>147</v>
      </c>
      <c r="B40" s="1042"/>
      <c r="C40" s="1042"/>
      <c r="D40" s="704">
        <v>20</v>
      </c>
      <c r="E40" s="729">
        <v>17.36559139784946</v>
      </c>
      <c r="F40" s="730">
        <v>0.87</v>
      </c>
      <c r="G40" s="731">
        <v>0.86827956989247301</v>
      </c>
    </row>
    <row r="41" spans="1:7">
      <c r="A41" s="854" t="s">
        <v>154</v>
      </c>
      <c r="B41" s="1028" t="s">
        <v>47</v>
      </c>
      <c r="C41" s="237" t="s">
        <v>48</v>
      </c>
      <c r="D41" s="524"/>
      <c r="E41" s="524"/>
      <c r="F41" s="553"/>
      <c r="G41" s="539"/>
    </row>
    <row r="42" spans="1:7">
      <c r="A42" s="854"/>
      <c r="B42" s="1028"/>
      <c r="C42" s="174" t="s">
        <v>49</v>
      </c>
      <c r="D42" s="524"/>
      <c r="E42" s="524"/>
      <c r="F42" s="553"/>
      <c r="G42" s="539"/>
    </row>
    <row r="43" spans="1:7">
      <c r="A43" s="854"/>
      <c r="B43" s="1028"/>
      <c r="C43" s="174" t="s">
        <v>50</v>
      </c>
      <c r="D43" s="524"/>
      <c r="E43" s="524"/>
      <c r="F43" s="553"/>
      <c r="G43" s="539"/>
    </row>
    <row r="44" spans="1:7">
      <c r="A44" s="854"/>
      <c r="B44" s="1028"/>
      <c r="C44" s="174" t="s">
        <v>51</v>
      </c>
      <c r="D44" s="524"/>
      <c r="E44" s="524"/>
      <c r="F44" s="553"/>
      <c r="G44" s="539"/>
    </row>
    <row r="45" spans="1:7">
      <c r="A45" s="854"/>
      <c r="B45" s="1028"/>
      <c r="C45" s="174" t="s">
        <v>52</v>
      </c>
      <c r="D45" s="524"/>
      <c r="E45" s="524"/>
      <c r="F45" s="553"/>
      <c r="G45" s="539"/>
    </row>
    <row r="46" spans="1:7">
      <c r="A46" s="854"/>
      <c r="B46" s="1028"/>
      <c r="C46" s="174" t="s">
        <v>53</v>
      </c>
      <c r="D46" s="524"/>
      <c r="E46" s="524"/>
      <c r="F46" s="553"/>
      <c r="G46" s="539"/>
    </row>
    <row r="47" spans="1:7">
      <c r="A47" s="854"/>
      <c r="B47" s="1028"/>
      <c r="C47" s="174" t="s">
        <v>54</v>
      </c>
      <c r="D47" s="524"/>
      <c r="E47" s="524"/>
      <c r="F47" s="553"/>
      <c r="G47" s="539"/>
    </row>
    <row r="48" spans="1:7">
      <c r="A48" s="854"/>
      <c r="B48" s="1028"/>
      <c r="C48" s="174" t="s">
        <v>155</v>
      </c>
      <c r="D48" s="524"/>
      <c r="E48" s="524"/>
      <c r="F48" s="553"/>
      <c r="G48" s="539"/>
    </row>
    <row r="49" spans="1:7">
      <c r="A49" s="1042" t="s">
        <v>147</v>
      </c>
      <c r="B49" s="1042"/>
      <c r="C49" s="1042"/>
      <c r="D49" s="486">
        <v>0</v>
      </c>
      <c r="E49" s="486">
        <v>0</v>
      </c>
      <c r="F49" s="554"/>
      <c r="G49" s="540"/>
    </row>
    <row r="50" spans="1:7" ht="15" customHeight="1">
      <c r="A50" s="843" t="s">
        <v>156</v>
      </c>
      <c r="B50" s="847" t="s">
        <v>56</v>
      </c>
      <c r="C50" s="597" t="s">
        <v>57</v>
      </c>
      <c r="D50" s="525">
        <v>20</v>
      </c>
      <c r="E50" s="546">
        <v>13.86021505376344</v>
      </c>
      <c r="F50" s="555">
        <v>0.69</v>
      </c>
      <c r="G50" s="543">
        <v>0.69301075268817203</v>
      </c>
    </row>
    <row r="51" spans="1:7">
      <c r="A51" s="843"/>
      <c r="B51" s="847"/>
      <c r="C51" s="174" t="s">
        <v>58</v>
      </c>
      <c r="D51" s="522"/>
      <c r="E51" s="522"/>
      <c r="F51" s="556"/>
      <c r="G51" s="537"/>
    </row>
    <row r="52" spans="1:7">
      <c r="A52" s="843"/>
      <c r="B52" s="847"/>
      <c r="C52" s="174" t="s">
        <v>157</v>
      </c>
      <c r="D52" s="522"/>
      <c r="E52" s="522"/>
      <c r="F52" s="556"/>
      <c r="G52" s="537"/>
    </row>
    <row r="53" spans="1:7">
      <c r="A53" s="843"/>
      <c r="B53" s="1028" t="s">
        <v>60</v>
      </c>
      <c r="C53" s="174" t="s">
        <v>61</v>
      </c>
      <c r="D53" s="522"/>
      <c r="E53" s="522"/>
      <c r="F53" s="556"/>
      <c r="G53" s="537"/>
    </row>
    <row r="54" spans="1:7">
      <c r="A54" s="843"/>
      <c r="B54" s="1028"/>
      <c r="C54" s="237" t="s">
        <v>62</v>
      </c>
      <c r="D54" s="522"/>
      <c r="E54" s="522"/>
      <c r="F54" s="556"/>
      <c r="G54" s="537"/>
    </row>
    <row r="55" spans="1:7">
      <c r="A55" s="843"/>
      <c r="B55" s="1028"/>
      <c r="C55" s="174" t="s">
        <v>63</v>
      </c>
      <c r="D55" s="522"/>
      <c r="E55" s="522"/>
      <c r="F55" s="556"/>
      <c r="G55" s="537"/>
    </row>
    <row r="56" spans="1:7">
      <c r="A56" s="843"/>
      <c r="B56" s="1028"/>
      <c r="C56" s="174" t="s">
        <v>64</v>
      </c>
      <c r="D56" s="522"/>
      <c r="E56" s="522"/>
      <c r="F56" s="556"/>
      <c r="G56" s="537"/>
    </row>
    <row r="57" spans="1:7">
      <c r="A57" s="843"/>
      <c r="B57" s="1028"/>
      <c r="C57" s="237" t="s">
        <v>65</v>
      </c>
      <c r="D57" s="522"/>
      <c r="E57" s="522"/>
      <c r="F57" s="556"/>
      <c r="G57" s="537"/>
    </row>
    <row r="58" spans="1:7">
      <c r="A58" s="843"/>
      <c r="B58" s="1028"/>
      <c r="C58" s="174" t="s">
        <v>66</v>
      </c>
      <c r="D58" s="522"/>
      <c r="E58" s="522"/>
      <c r="F58" s="556"/>
      <c r="G58" s="537"/>
    </row>
    <row r="59" spans="1:7">
      <c r="A59" s="843"/>
      <c r="B59" s="1028" t="s">
        <v>67</v>
      </c>
      <c r="C59" s="174" t="s">
        <v>68</v>
      </c>
      <c r="D59" s="522"/>
      <c r="E59" s="522"/>
      <c r="F59" s="556"/>
      <c r="G59" s="537"/>
    </row>
    <row r="60" spans="1:7">
      <c r="A60" s="843"/>
      <c r="B60" s="1028"/>
      <c r="C60" s="174" t="s">
        <v>69</v>
      </c>
      <c r="D60" s="522"/>
      <c r="E60" s="522"/>
      <c r="F60" s="556"/>
      <c r="G60" s="537"/>
    </row>
    <row r="61" spans="1:7">
      <c r="A61" s="843"/>
      <c r="B61" s="1028"/>
      <c r="C61" s="174" t="s">
        <v>70</v>
      </c>
      <c r="D61" s="522"/>
      <c r="E61" s="522"/>
      <c r="F61" s="556"/>
      <c r="G61" s="537"/>
    </row>
    <row r="62" spans="1:7">
      <c r="A62" s="843"/>
      <c r="B62" s="1028"/>
      <c r="C62" s="174" t="s">
        <v>158</v>
      </c>
      <c r="D62" s="522"/>
      <c r="E62" s="522"/>
      <c r="F62" s="556"/>
      <c r="G62" s="537"/>
    </row>
    <row r="63" spans="1:7">
      <c r="A63" s="843"/>
      <c r="B63" s="1046" t="s">
        <v>159</v>
      </c>
      <c r="C63" s="174" t="s">
        <v>160</v>
      </c>
      <c r="D63" s="522"/>
      <c r="E63" s="522"/>
      <c r="F63" s="556"/>
      <c r="G63" s="537"/>
    </row>
    <row r="64" spans="1:7">
      <c r="A64" s="843"/>
      <c r="B64" s="1046"/>
      <c r="C64" s="174" t="s">
        <v>74</v>
      </c>
      <c r="D64" s="522"/>
      <c r="E64" s="522"/>
      <c r="F64" s="556"/>
      <c r="G64" s="537"/>
    </row>
    <row r="65" spans="1:7">
      <c r="A65" s="843"/>
      <c r="B65" s="1046"/>
      <c r="C65" s="174" t="s">
        <v>161</v>
      </c>
      <c r="D65" s="522"/>
      <c r="E65" s="522"/>
      <c r="F65" s="556"/>
      <c r="G65" s="537"/>
    </row>
    <row r="66" spans="1:7">
      <c r="A66" s="1042" t="s">
        <v>147</v>
      </c>
      <c r="B66" s="1042"/>
      <c r="C66" s="1042"/>
      <c r="D66" s="732">
        <v>20</v>
      </c>
      <c r="E66" s="733">
        <v>13.86021505376344</v>
      </c>
      <c r="F66" s="730">
        <v>0.69</v>
      </c>
      <c r="G66" s="731">
        <v>0.69301075268817203</v>
      </c>
    </row>
    <row r="67" spans="1:7">
      <c r="A67" s="843" t="s">
        <v>162</v>
      </c>
      <c r="B67" s="643" t="s">
        <v>163</v>
      </c>
      <c r="C67" s="174" t="s">
        <v>164</v>
      </c>
      <c r="D67" s="524"/>
      <c r="E67" s="524"/>
      <c r="F67" s="553"/>
      <c r="G67" s="539"/>
    </row>
    <row r="68" spans="1:7" ht="15" customHeight="1">
      <c r="A68" s="843"/>
      <c r="B68" s="1043" t="s">
        <v>78</v>
      </c>
      <c r="C68" s="597" t="s">
        <v>165</v>
      </c>
      <c r="D68" s="525">
        <v>20</v>
      </c>
      <c r="E68" s="546">
        <v>7.924731182795699</v>
      </c>
      <c r="F68" s="555">
        <v>0.4</v>
      </c>
      <c r="G68" s="544">
        <v>0.39623655913978495</v>
      </c>
    </row>
    <row r="69" spans="1:7">
      <c r="A69" s="843"/>
      <c r="B69" s="1043"/>
      <c r="C69" s="174" t="s">
        <v>80</v>
      </c>
      <c r="D69" s="524"/>
      <c r="E69" s="524"/>
      <c r="F69" s="553"/>
      <c r="G69" s="539"/>
    </row>
    <row r="70" spans="1:7">
      <c r="A70" s="843"/>
      <c r="B70" s="1028" t="s">
        <v>81</v>
      </c>
      <c r="C70" s="174" t="s">
        <v>82</v>
      </c>
      <c r="D70" s="522"/>
      <c r="E70" s="522"/>
      <c r="F70" s="556"/>
      <c r="G70" s="537"/>
    </row>
    <row r="71" spans="1:7">
      <c r="A71" s="843"/>
      <c r="B71" s="1028"/>
      <c r="C71" s="174" t="s">
        <v>83</v>
      </c>
      <c r="D71" s="522"/>
      <c r="E71" s="522"/>
      <c r="F71" s="556"/>
      <c r="G71" s="537"/>
    </row>
    <row r="72" spans="1:7">
      <c r="A72" s="843"/>
      <c r="B72" s="1028" t="s">
        <v>84</v>
      </c>
      <c r="C72" s="174" t="s">
        <v>85</v>
      </c>
      <c r="D72" s="522"/>
      <c r="E72" s="522"/>
      <c r="F72" s="556"/>
      <c r="G72" s="537"/>
    </row>
    <row r="73" spans="1:7">
      <c r="A73" s="843"/>
      <c r="B73" s="1028"/>
      <c r="C73" s="174" t="s">
        <v>86</v>
      </c>
      <c r="D73" s="522"/>
      <c r="E73" s="522"/>
      <c r="F73" s="556"/>
      <c r="G73" s="537"/>
    </row>
    <row r="74" spans="1:7">
      <c r="A74" s="843"/>
      <c r="B74" s="1028" t="s">
        <v>87</v>
      </c>
      <c r="C74" s="174" t="s">
        <v>88</v>
      </c>
      <c r="D74" s="522"/>
      <c r="E74" s="522"/>
      <c r="F74" s="556"/>
      <c r="G74" s="537"/>
    </row>
    <row r="75" spans="1:7">
      <c r="A75" s="843"/>
      <c r="B75" s="1028"/>
      <c r="C75" s="174" t="s">
        <v>89</v>
      </c>
      <c r="D75" s="522"/>
      <c r="E75" s="522"/>
      <c r="F75" s="556"/>
      <c r="G75" s="537"/>
    </row>
    <row r="76" spans="1:7">
      <c r="A76" s="843"/>
      <c r="B76" s="1028"/>
      <c r="C76" s="174" t="s">
        <v>90</v>
      </c>
      <c r="D76" s="522"/>
      <c r="E76" s="522"/>
      <c r="F76" s="556"/>
      <c r="G76" s="537"/>
    </row>
    <row r="77" spans="1:7">
      <c r="A77" s="843"/>
      <c r="B77" s="1028"/>
      <c r="C77" s="174" t="s">
        <v>166</v>
      </c>
      <c r="D77" s="522"/>
      <c r="E77" s="522"/>
      <c r="F77" s="556"/>
      <c r="G77" s="537"/>
    </row>
    <row r="78" spans="1:7">
      <c r="A78" s="843"/>
      <c r="B78" s="1028" t="s">
        <v>167</v>
      </c>
      <c r="C78" s="174" t="s">
        <v>93</v>
      </c>
      <c r="D78" s="522"/>
      <c r="E78" s="522"/>
      <c r="F78" s="556"/>
      <c r="G78" s="537"/>
    </row>
    <row r="79" spans="1:7">
      <c r="A79" s="843"/>
      <c r="B79" s="1028"/>
      <c r="C79" s="174" t="s">
        <v>168</v>
      </c>
      <c r="D79" s="522"/>
      <c r="E79" s="522"/>
      <c r="F79" s="556"/>
      <c r="G79" s="537"/>
    </row>
    <row r="80" spans="1:7">
      <c r="A80" s="843"/>
      <c r="B80" s="1028"/>
      <c r="C80" s="174" t="s">
        <v>169</v>
      </c>
      <c r="D80" s="522"/>
      <c r="E80" s="522"/>
      <c r="F80" s="556"/>
      <c r="G80" s="537"/>
    </row>
    <row r="81" spans="1:7">
      <c r="A81" s="843"/>
      <c r="B81" s="1028" t="s">
        <v>170</v>
      </c>
      <c r="C81" s="174" t="s">
        <v>171</v>
      </c>
      <c r="D81" s="522"/>
      <c r="E81" s="522"/>
      <c r="F81" s="556"/>
      <c r="G81" s="537"/>
    </row>
    <row r="82" spans="1:7">
      <c r="A82" s="843"/>
      <c r="B82" s="1028"/>
      <c r="C82" s="174" t="s">
        <v>172</v>
      </c>
      <c r="D82" s="522"/>
      <c r="E82" s="522"/>
      <c r="F82" s="556"/>
      <c r="G82" s="537"/>
    </row>
    <row r="83" spans="1:7">
      <c r="A83" s="843"/>
      <c r="B83" s="1028"/>
      <c r="C83" s="174" t="s">
        <v>173</v>
      </c>
      <c r="D83" s="522"/>
      <c r="E83" s="522"/>
      <c r="F83" s="556"/>
      <c r="G83" s="537"/>
    </row>
    <row r="84" spans="1:7">
      <c r="A84" s="1042" t="s">
        <v>147</v>
      </c>
      <c r="B84" s="1042"/>
      <c r="C84" s="1042"/>
      <c r="D84" s="732">
        <v>20</v>
      </c>
      <c r="E84" s="733">
        <v>7.924731182795699</v>
      </c>
      <c r="F84" s="730">
        <v>0.4</v>
      </c>
      <c r="G84" s="734">
        <v>0.39623655913978495</v>
      </c>
    </row>
    <row r="85" spans="1:7">
      <c r="A85" s="843" t="s">
        <v>174</v>
      </c>
      <c r="B85" s="1028" t="s">
        <v>100</v>
      </c>
      <c r="C85" s="174" t="s">
        <v>101</v>
      </c>
      <c r="D85" s="522"/>
      <c r="E85" s="522"/>
      <c r="F85" s="550"/>
      <c r="G85" s="537"/>
    </row>
    <row r="86" spans="1:7">
      <c r="A86" s="843"/>
      <c r="B86" s="1028"/>
      <c r="C86" s="174" t="s">
        <v>102</v>
      </c>
      <c r="D86" s="522"/>
      <c r="E86" s="522"/>
      <c r="F86" s="550"/>
      <c r="G86" s="537"/>
    </row>
    <row r="87" spans="1:7">
      <c r="A87" s="843"/>
      <c r="B87" s="1028"/>
      <c r="C87" s="174" t="s">
        <v>103</v>
      </c>
      <c r="D87" s="522"/>
      <c r="E87" s="522"/>
      <c r="F87" s="550"/>
      <c r="G87" s="537"/>
    </row>
    <row r="88" spans="1:7">
      <c r="A88" s="843"/>
      <c r="B88" s="643" t="s">
        <v>104</v>
      </c>
      <c r="C88" s="174" t="s">
        <v>105</v>
      </c>
      <c r="D88" s="522"/>
      <c r="E88" s="522"/>
      <c r="F88" s="550"/>
      <c r="G88" s="537"/>
    </row>
    <row r="89" spans="1:7">
      <c r="A89" s="843"/>
      <c r="B89" s="843" t="s">
        <v>175</v>
      </c>
      <c r="C89" s="174" t="s">
        <v>107</v>
      </c>
      <c r="D89" s="524"/>
      <c r="E89" s="524"/>
      <c r="F89" s="552"/>
      <c r="G89" s="539"/>
    </row>
    <row r="90" spans="1:7">
      <c r="A90" s="843"/>
      <c r="B90" s="843"/>
      <c r="C90" s="597" t="s">
        <v>108</v>
      </c>
      <c r="D90" s="525">
        <v>20</v>
      </c>
      <c r="E90" s="546">
        <v>9.236559139784946</v>
      </c>
      <c r="F90" s="555">
        <v>0.46</v>
      </c>
      <c r="G90" s="543">
        <v>0.46182795698924728</v>
      </c>
    </row>
    <row r="91" spans="1:7">
      <c r="A91" s="843"/>
      <c r="B91" s="843"/>
      <c r="C91" s="174" t="s">
        <v>176</v>
      </c>
      <c r="D91" s="524"/>
      <c r="E91" s="547"/>
      <c r="F91" s="552"/>
      <c r="G91" s="545"/>
    </row>
    <row r="92" spans="1:7">
      <c r="A92" s="1042" t="s">
        <v>147</v>
      </c>
      <c r="B92" s="1042"/>
      <c r="C92" s="1042"/>
      <c r="D92" s="732">
        <v>20</v>
      </c>
      <c r="E92" s="733">
        <v>9.236559139784946</v>
      </c>
      <c r="F92" s="730">
        <v>0.46</v>
      </c>
      <c r="G92" s="731">
        <v>0.46182795698924728</v>
      </c>
    </row>
    <row r="93" spans="1:7">
      <c r="A93" s="854" t="s">
        <v>177</v>
      </c>
      <c r="B93" s="1028" t="s">
        <v>110</v>
      </c>
      <c r="C93" s="174" t="s">
        <v>111</v>
      </c>
      <c r="D93" s="523"/>
      <c r="E93" s="523"/>
      <c r="F93" s="557"/>
      <c r="G93" s="538"/>
    </row>
    <row r="94" spans="1:7">
      <c r="A94" s="854"/>
      <c r="B94" s="1028"/>
      <c r="C94" s="174" t="s">
        <v>112</v>
      </c>
      <c r="D94" s="523"/>
      <c r="E94" s="523"/>
      <c r="F94" s="557"/>
      <c r="G94" s="538"/>
    </row>
    <row r="95" spans="1:7">
      <c r="A95" s="854"/>
      <c r="B95" s="1028"/>
      <c r="C95" s="174" t="s">
        <v>178</v>
      </c>
      <c r="D95" s="523"/>
      <c r="E95" s="523"/>
      <c r="F95" s="557"/>
      <c r="G95" s="538"/>
    </row>
    <row r="96" spans="1:7">
      <c r="A96" s="854"/>
      <c r="B96" s="1028" t="s">
        <v>114</v>
      </c>
      <c r="C96" s="174" t="s">
        <v>179</v>
      </c>
      <c r="D96" s="523"/>
      <c r="E96" s="523"/>
      <c r="F96" s="557"/>
      <c r="G96" s="538"/>
    </row>
    <row r="97" spans="1:7">
      <c r="A97" s="854"/>
      <c r="B97" s="1028"/>
      <c r="C97" s="174" t="s">
        <v>116</v>
      </c>
      <c r="D97" s="523"/>
      <c r="E97" s="523"/>
      <c r="F97" s="557"/>
      <c r="G97" s="538"/>
    </row>
    <row r="98" spans="1:7">
      <c r="A98" s="854"/>
      <c r="B98" s="1028"/>
      <c r="C98" s="174" t="s">
        <v>117</v>
      </c>
      <c r="D98" s="523"/>
      <c r="E98" s="523"/>
      <c r="F98" s="557"/>
      <c r="G98" s="538"/>
    </row>
    <row r="99" spans="1:7">
      <c r="A99" s="854"/>
      <c r="B99" s="1028" t="s">
        <v>180</v>
      </c>
      <c r="C99" s="174" t="s">
        <v>181</v>
      </c>
      <c r="D99" s="523"/>
      <c r="E99" s="523"/>
      <c r="F99" s="557"/>
      <c r="G99" s="538"/>
    </row>
    <row r="100" spans="1:7">
      <c r="A100" s="854"/>
      <c r="B100" s="1028"/>
      <c r="C100" s="174" t="s">
        <v>120</v>
      </c>
      <c r="D100" s="523"/>
      <c r="E100" s="523"/>
      <c r="F100" s="557"/>
      <c r="G100" s="538"/>
    </row>
    <row r="101" spans="1:7">
      <c r="A101" s="854"/>
      <c r="B101" s="1028" t="s">
        <v>121</v>
      </c>
      <c r="C101" s="174" t="s">
        <v>182</v>
      </c>
      <c r="D101" s="523"/>
      <c r="E101" s="523"/>
      <c r="F101" s="557"/>
      <c r="G101" s="538"/>
    </row>
    <row r="102" spans="1:7">
      <c r="A102" s="854"/>
      <c r="B102" s="1028"/>
      <c r="C102" s="174" t="s">
        <v>183</v>
      </c>
      <c r="D102" s="523"/>
      <c r="E102" s="523"/>
      <c r="F102" s="557"/>
      <c r="G102" s="538"/>
    </row>
    <row r="103" spans="1:7">
      <c r="A103" s="854"/>
      <c r="B103" s="1028" t="s">
        <v>124</v>
      </c>
      <c r="C103" s="174" t="s">
        <v>125</v>
      </c>
      <c r="D103" s="523"/>
      <c r="E103" s="523"/>
      <c r="F103" s="557"/>
      <c r="G103" s="538"/>
    </row>
    <row r="104" spans="1:7">
      <c r="A104" s="854"/>
      <c r="B104" s="1028"/>
      <c r="C104" s="174" t="s">
        <v>126</v>
      </c>
      <c r="D104" s="523"/>
      <c r="E104" s="523"/>
      <c r="F104" s="557"/>
      <c r="G104" s="538"/>
    </row>
    <row r="105" spans="1:7">
      <c r="A105" s="854"/>
      <c r="B105" s="1028" t="s">
        <v>127</v>
      </c>
      <c r="C105" s="174" t="s">
        <v>128</v>
      </c>
      <c r="D105" s="523"/>
      <c r="E105" s="523"/>
      <c r="F105" s="557"/>
      <c r="G105" s="538"/>
    </row>
    <row r="106" spans="1:7">
      <c r="A106" s="854"/>
      <c r="B106" s="1028"/>
      <c r="C106" s="174" t="s">
        <v>129</v>
      </c>
      <c r="D106" s="523"/>
      <c r="E106" s="523"/>
      <c r="F106" s="557"/>
      <c r="G106" s="538"/>
    </row>
    <row r="107" spans="1:7">
      <c r="A107" s="854"/>
      <c r="B107" s="1028"/>
      <c r="C107" s="237" t="s">
        <v>184</v>
      </c>
      <c r="D107" s="523"/>
      <c r="E107" s="523"/>
      <c r="F107" s="557"/>
      <c r="G107" s="538"/>
    </row>
    <row r="108" spans="1:7">
      <c r="A108" s="1042" t="s">
        <v>147</v>
      </c>
      <c r="B108" s="1042"/>
      <c r="C108" s="1042"/>
      <c r="D108" s="732">
        <v>0</v>
      </c>
      <c r="E108" s="732">
        <v>0</v>
      </c>
      <c r="F108" s="735"/>
      <c r="G108" s="736"/>
    </row>
    <row r="109" spans="1:7">
      <c r="A109" s="1042" t="s">
        <v>185</v>
      </c>
      <c r="B109" s="1042"/>
      <c r="C109" s="1042"/>
      <c r="D109" s="737">
        <v>100</v>
      </c>
      <c r="E109" s="738">
        <v>60.462365591397841</v>
      </c>
      <c r="F109" s="739">
        <v>0.6</v>
      </c>
      <c r="G109" s="740">
        <v>0.60462365591397838</v>
      </c>
    </row>
    <row r="110" spans="1:7">
      <c r="A110" s="254" t="s">
        <v>333</v>
      </c>
      <c r="B110" s="255" t="s">
        <v>375</v>
      </c>
      <c r="C110" s="255"/>
      <c r="D110" s="255"/>
      <c r="E110" s="255"/>
      <c r="F110" s="255"/>
      <c r="G110" s="369"/>
    </row>
    <row r="111" spans="1:7">
      <c r="A111" s="256" t="s">
        <v>334</v>
      </c>
      <c r="B111" s="1044" t="s">
        <v>206</v>
      </c>
      <c r="C111" s="1044"/>
      <c r="D111" s="1044"/>
      <c r="E111" s="1044"/>
      <c r="F111" s="1044"/>
      <c r="G111" s="1045"/>
    </row>
  </sheetData>
  <mergeCells count="56">
    <mergeCell ref="F3:F4"/>
    <mergeCell ref="A3:A4"/>
    <mergeCell ref="B3:B4"/>
    <mergeCell ref="C3:C4"/>
    <mergeCell ref="D3:D4"/>
    <mergeCell ref="E3:E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50:A65"/>
    <mergeCell ref="B50:B52"/>
    <mergeCell ref="B53:B58"/>
    <mergeCell ref="B59:B62"/>
    <mergeCell ref="B63:B65"/>
    <mergeCell ref="A108:C108"/>
    <mergeCell ref="A109:C109"/>
    <mergeCell ref="B111:G111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G3:G4"/>
    <mergeCell ref="A1:G1"/>
    <mergeCell ref="A2:G2"/>
    <mergeCell ref="B103:B104"/>
    <mergeCell ref="B105:B107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</mergeCells>
  <dataValidations count="1">
    <dataValidation allowBlank="1" showInputMessage="1" showErrorMessage="1" promptTitle="Verificação" sqref="E29:E32 E21:E27 E13:E19 E5:E11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P11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49" sqref="F49"/>
    </sheetView>
  </sheetViews>
  <sheetFormatPr defaultRowHeight="1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66" customWidth="1"/>
    <col min="7" max="8" width="15.28515625" customWidth="1"/>
    <col min="9" max="9" width="14.85546875" customWidth="1"/>
    <col min="10" max="10" width="18.5703125" customWidth="1"/>
    <col min="11" max="11" width="14" customWidth="1"/>
    <col min="12" max="12" width="15.28515625" customWidth="1"/>
    <col min="13" max="13" width="14.28515625" customWidth="1"/>
  </cols>
  <sheetData>
    <row r="1" spans="1:16">
      <c r="A1" s="1069" t="s">
        <v>381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1"/>
    </row>
    <row r="2" spans="1:16" ht="15.75" thickBot="1">
      <c r="A2" s="1072" t="s">
        <v>337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4"/>
      <c r="N2" s="291"/>
      <c r="O2" s="252"/>
    </row>
    <row r="3" spans="1:16" ht="38.1" customHeight="1">
      <c r="A3" s="1056" t="s">
        <v>329</v>
      </c>
      <c r="B3" s="1077" t="s">
        <v>326</v>
      </c>
      <c r="C3" s="1079" t="s">
        <v>1</v>
      </c>
      <c r="D3" s="1081" t="s">
        <v>336</v>
      </c>
      <c r="E3" s="1081" t="s">
        <v>133</v>
      </c>
      <c r="F3" s="1083" t="s">
        <v>350</v>
      </c>
      <c r="G3" s="1075" t="s">
        <v>339</v>
      </c>
      <c r="H3" s="1075" t="s">
        <v>338</v>
      </c>
      <c r="I3" s="1054" t="s">
        <v>340</v>
      </c>
      <c r="J3" s="1075" t="s">
        <v>341</v>
      </c>
      <c r="K3" s="1054" t="s">
        <v>342</v>
      </c>
      <c r="L3" s="1054" t="s">
        <v>343</v>
      </c>
      <c r="M3" s="1056" t="s">
        <v>344</v>
      </c>
      <c r="N3" s="248"/>
      <c r="O3" s="249"/>
      <c r="P3" s="249"/>
    </row>
    <row r="4" spans="1:16" ht="93.75" customHeight="1" thickBot="1">
      <c r="A4" s="1057"/>
      <c r="B4" s="1078"/>
      <c r="C4" s="1080"/>
      <c r="D4" s="1082"/>
      <c r="E4" s="1082"/>
      <c r="F4" s="1084"/>
      <c r="G4" s="1076"/>
      <c r="H4" s="1076"/>
      <c r="I4" s="1055"/>
      <c r="J4" s="1076"/>
      <c r="K4" s="1055"/>
      <c r="L4" s="1055"/>
      <c r="M4" s="1057"/>
      <c r="N4" s="251"/>
      <c r="O4" s="250"/>
      <c r="P4" s="251"/>
    </row>
    <row r="5" spans="1:16" ht="15.75" hidden="1" thickBot="1">
      <c r="A5" s="1063" t="s">
        <v>143</v>
      </c>
      <c r="B5" s="1068" t="s">
        <v>4</v>
      </c>
      <c r="C5" s="273" t="s">
        <v>5</v>
      </c>
      <c r="D5" s="280"/>
      <c r="E5" s="280"/>
      <c r="F5" s="417"/>
      <c r="G5" s="274"/>
      <c r="H5" s="274"/>
      <c r="I5" s="275"/>
      <c r="J5" s="274"/>
      <c r="K5" s="275"/>
      <c r="L5" s="274"/>
      <c r="M5" s="276"/>
      <c r="N5" s="246"/>
      <c r="O5" s="246"/>
      <c r="P5" s="247"/>
    </row>
    <row r="6" spans="1:16" hidden="1">
      <c r="A6" s="1064"/>
      <c r="B6" s="1046"/>
      <c r="C6" s="174" t="s">
        <v>6</v>
      </c>
      <c r="D6" s="259"/>
      <c r="E6" s="259"/>
      <c r="F6" s="418"/>
      <c r="G6" s="257"/>
      <c r="H6" s="257"/>
      <c r="I6" s="258"/>
      <c r="J6" s="257"/>
      <c r="K6" s="258"/>
      <c r="L6" s="257"/>
      <c r="M6" s="277"/>
    </row>
    <row r="7" spans="1:16" hidden="1">
      <c r="A7" s="1064"/>
      <c r="B7" s="1046" t="s">
        <v>7</v>
      </c>
      <c r="C7" s="174" t="s">
        <v>8</v>
      </c>
      <c r="D7" s="259"/>
      <c r="E7" s="259"/>
      <c r="F7" s="418"/>
      <c r="G7" s="257"/>
      <c r="H7" s="257"/>
      <c r="I7" s="258"/>
      <c r="J7" s="257"/>
      <c r="K7" s="258"/>
      <c r="L7" s="257"/>
      <c r="M7" s="277"/>
    </row>
    <row r="8" spans="1:16" hidden="1">
      <c r="A8" s="1064"/>
      <c r="B8" s="1046"/>
      <c r="C8" s="174" t="s">
        <v>9</v>
      </c>
      <c r="D8" s="240"/>
      <c r="E8" s="240"/>
      <c r="F8" s="419"/>
      <c r="G8" s="257"/>
      <c r="H8" s="257"/>
      <c r="I8" s="258"/>
      <c r="J8" s="257"/>
      <c r="K8" s="258"/>
      <c r="L8" s="257"/>
      <c r="M8" s="277"/>
    </row>
    <row r="9" spans="1:16" hidden="1">
      <c r="A9" s="1064"/>
      <c r="B9" s="1046"/>
      <c r="C9" s="174" t="s">
        <v>10</v>
      </c>
      <c r="D9" s="259"/>
      <c r="E9" s="259"/>
      <c r="F9" s="418"/>
      <c r="G9" s="257"/>
      <c r="H9" s="257"/>
      <c r="I9" s="258"/>
      <c r="J9" s="257"/>
      <c r="K9" s="258"/>
      <c r="L9" s="257"/>
      <c r="M9" s="277"/>
    </row>
    <row r="10" spans="1:16" hidden="1">
      <c r="A10" s="1064"/>
      <c r="B10" s="1046" t="s">
        <v>11</v>
      </c>
      <c r="C10" s="174" t="s">
        <v>144</v>
      </c>
      <c r="D10" s="259"/>
      <c r="E10" s="259"/>
      <c r="F10" s="418"/>
      <c r="G10" s="257"/>
      <c r="H10" s="257"/>
      <c r="I10" s="258"/>
      <c r="J10" s="257"/>
      <c r="K10" s="258"/>
      <c r="L10" s="257"/>
      <c r="M10" s="277"/>
    </row>
    <row r="11" spans="1:16" hidden="1">
      <c r="A11" s="1064"/>
      <c r="B11" s="1046"/>
      <c r="C11" s="174" t="s">
        <v>145</v>
      </c>
      <c r="D11" s="259"/>
      <c r="E11" s="259"/>
      <c r="F11" s="418"/>
      <c r="G11" s="257"/>
      <c r="H11" s="257"/>
      <c r="I11" s="258"/>
      <c r="J11" s="257"/>
      <c r="K11" s="258"/>
      <c r="L11" s="257"/>
      <c r="M11" s="277"/>
    </row>
    <row r="12" spans="1:16" hidden="1">
      <c r="A12" s="1064"/>
      <c r="B12" s="1046"/>
      <c r="C12" s="174" t="s">
        <v>146</v>
      </c>
      <c r="D12" s="279"/>
      <c r="E12" s="279"/>
      <c r="F12" s="420"/>
      <c r="G12" s="257"/>
      <c r="H12" s="257"/>
      <c r="I12" s="258"/>
      <c r="J12" s="257"/>
      <c r="K12" s="258"/>
      <c r="L12" s="257"/>
      <c r="M12" s="277"/>
    </row>
    <row r="13" spans="1:16" ht="15.75" hidden="1" thickBot="1">
      <c r="A13" s="1088" t="s">
        <v>147</v>
      </c>
      <c r="B13" s="1089"/>
      <c r="C13" s="1089"/>
      <c r="D13" s="281">
        <f t="shared" ref="D13:H13" si="0">SUM(D5:D12)</f>
        <v>0</v>
      </c>
      <c r="E13" s="281">
        <f t="shared" si="0"/>
        <v>0</v>
      </c>
      <c r="F13" s="421"/>
      <c r="G13" s="282">
        <f t="shared" si="0"/>
        <v>0</v>
      </c>
      <c r="H13" s="282">
        <f t="shared" si="0"/>
        <v>0</v>
      </c>
      <c r="I13" s="282">
        <f t="shared" ref="I13:K13" si="1">SUM(I5:I12)</f>
        <v>0</v>
      </c>
      <c r="J13" s="282">
        <f t="shared" si="1"/>
        <v>0</v>
      </c>
      <c r="K13" s="282">
        <f t="shared" si="1"/>
        <v>0</v>
      </c>
      <c r="L13" s="282">
        <v>0</v>
      </c>
      <c r="M13" s="283">
        <v>0</v>
      </c>
    </row>
    <row r="14" spans="1:16" hidden="1">
      <c r="A14" s="1063" t="s">
        <v>148</v>
      </c>
      <c r="B14" s="1068" t="s">
        <v>15</v>
      </c>
      <c r="C14" s="273" t="s">
        <v>16</v>
      </c>
      <c r="D14" s="284"/>
      <c r="E14" s="284"/>
      <c r="F14" s="422"/>
      <c r="G14" s="274"/>
      <c r="H14" s="274"/>
      <c r="I14" s="275"/>
      <c r="J14" s="274"/>
      <c r="K14" s="275"/>
      <c r="L14" s="274"/>
      <c r="M14" s="276"/>
    </row>
    <row r="15" spans="1:16" hidden="1">
      <c r="A15" s="1064"/>
      <c r="B15" s="1046"/>
      <c r="C15" s="174" t="s">
        <v>17</v>
      </c>
      <c r="D15" s="260"/>
      <c r="E15" s="260"/>
      <c r="F15" s="423"/>
      <c r="G15" s="257"/>
      <c r="H15" s="257"/>
      <c r="I15" s="258"/>
      <c r="J15" s="257"/>
      <c r="K15" s="258"/>
      <c r="L15" s="257"/>
      <c r="M15" s="277"/>
    </row>
    <row r="16" spans="1:16" hidden="1">
      <c r="A16" s="1064"/>
      <c r="B16" s="1046"/>
      <c r="C16" s="174" t="s">
        <v>18</v>
      </c>
      <c r="D16" s="261"/>
      <c r="E16" s="261"/>
      <c r="F16" s="424"/>
      <c r="G16" s="257"/>
      <c r="H16" s="257"/>
      <c r="I16" s="258"/>
      <c r="J16" s="257"/>
      <c r="K16" s="258"/>
      <c r="L16" s="257"/>
      <c r="M16" s="277"/>
    </row>
    <row r="17" spans="1:13" hidden="1">
      <c r="A17" s="1064"/>
      <c r="B17" s="1046" t="s">
        <v>19</v>
      </c>
      <c r="C17" s="174" t="s">
        <v>20</v>
      </c>
      <c r="D17" s="262"/>
      <c r="E17" s="262"/>
      <c r="F17" s="425"/>
      <c r="G17" s="257"/>
      <c r="H17" s="257"/>
      <c r="I17" s="258"/>
      <c r="J17" s="257"/>
      <c r="K17" s="258"/>
      <c r="L17" s="257"/>
      <c r="M17" s="277"/>
    </row>
    <row r="18" spans="1:13" hidden="1">
      <c r="A18" s="1064"/>
      <c r="B18" s="1046"/>
      <c r="C18" s="174" t="s">
        <v>21</v>
      </c>
      <c r="D18" s="260"/>
      <c r="E18" s="260"/>
      <c r="F18" s="423"/>
      <c r="G18" s="257"/>
      <c r="H18" s="257"/>
      <c r="I18" s="258"/>
      <c r="J18" s="257"/>
      <c r="K18" s="258"/>
      <c r="L18" s="257"/>
      <c r="M18" s="277"/>
    </row>
    <row r="19" spans="1:13" hidden="1">
      <c r="A19" s="1064"/>
      <c r="B19" s="1046" t="s">
        <v>22</v>
      </c>
      <c r="C19" s="174" t="s">
        <v>23</v>
      </c>
      <c r="D19" s="260"/>
      <c r="E19" s="260"/>
      <c r="F19" s="423"/>
      <c r="G19" s="257"/>
      <c r="H19" s="257"/>
      <c r="I19" s="258"/>
      <c r="J19" s="257"/>
      <c r="K19" s="258"/>
      <c r="L19" s="257"/>
      <c r="M19" s="277"/>
    </row>
    <row r="20" spans="1:13" hidden="1">
      <c r="A20" s="1064"/>
      <c r="B20" s="1046"/>
      <c r="C20" s="174" t="s">
        <v>24</v>
      </c>
      <c r="D20" s="260"/>
      <c r="E20" s="260"/>
      <c r="F20" s="423"/>
      <c r="G20" s="257"/>
      <c r="H20" s="257"/>
      <c r="I20" s="258"/>
      <c r="J20" s="257"/>
      <c r="K20" s="258"/>
      <c r="L20" s="257"/>
      <c r="M20" s="277"/>
    </row>
    <row r="21" spans="1:13" hidden="1">
      <c r="A21" s="1064"/>
      <c r="B21" s="1046" t="s">
        <v>25</v>
      </c>
      <c r="C21" s="174" t="s">
        <v>26</v>
      </c>
      <c r="D21" s="260"/>
      <c r="E21" s="260"/>
      <c r="F21" s="423"/>
      <c r="G21" s="257"/>
      <c r="H21" s="257"/>
      <c r="I21" s="258"/>
      <c r="J21" s="257"/>
      <c r="K21" s="258"/>
      <c r="L21" s="257"/>
      <c r="M21" s="277"/>
    </row>
    <row r="22" spans="1:13" hidden="1">
      <c r="A22" s="1064"/>
      <c r="B22" s="1046"/>
      <c r="C22" s="174" t="s">
        <v>27</v>
      </c>
      <c r="D22" s="260"/>
      <c r="E22" s="260"/>
      <c r="F22" s="423"/>
      <c r="G22" s="257"/>
      <c r="H22" s="257"/>
      <c r="I22" s="258"/>
      <c r="J22" s="257"/>
      <c r="K22" s="258"/>
      <c r="L22" s="257"/>
      <c r="M22" s="277"/>
    </row>
    <row r="23" spans="1:13" hidden="1">
      <c r="A23" s="1064"/>
      <c r="B23" s="1046"/>
      <c r="C23" s="174" t="s">
        <v>149</v>
      </c>
      <c r="D23" s="260"/>
      <c r="E23" s="260"/>
      <c r="F23" s="423"/>
      <c r="G23" s="257"/>
      <c r="H23" s="257"/>
      <c r="I23" s="258"/>
      <c r="J23" s="257"/>
      <c r="K23" s="258"/>
      <c r="L23" s="257"/>
      <c r="M23" s="277"/>
    </row>
    <row r="24" spans="1:13" ht="15.75" hidden="1" thickBot="1">
      <c r="A24" s="1088" t="s">
        <v>147</v>
      </c>
      <c r="B24" s="1089"/>
      <c r="C24" s="1089"/>
      <c r="D24" s="281">
        <f>SUM(D14:D23)</f>
        <v>0</v>
      </c>
      <c r="E24" s="281">
        <f t="shared" ref="E24" si="2">SUM(E14:E23)</f>
        <v>0</v>
      </c>
      <c r="F24" s="421"/>
      <c r="G24" s="285">
        <f t="shared" ref="G24:H24" si="3">SUM(G14:G23)</f>
        <v>0</v>
      </c>
      <c r="H24" s="285">
        <f t="shared" si="3"/>
        <v>0</v>
      </c>
      <c r="I24" s="285">
        <f t="shared" ref="I24:K24" si="4">SUM(I14:I23)</f>
        <v>0</v>
      </c>
      <c r="J24" s="285">
        <f t="shared" si="4"/>
        <v>0</v>
      </c>
      <c r="K24" s="286">
        <f t="shared" si="4"/>
        <v>0</v>
      </c>
      <c r="L24" s="285">
        <v>0</v>
      </c>
      <c r="M24" s="287">
        <v>0</v>
      </c>
    </row>
    <row r="25" spans="1:13" hidden="1">
      <c r="A25" s="1063" t="s">
        <v>150</v>
      </c>
      <c r="B25" s="1065" t="s">
        <v>29</v>
      </c>
      <c r="C25" s="273" t="s">
        <v>30</v>
      </c>
      <c r="D25" s="288"/>
      <c r="E25" s="288"/>
      <c r="F25" s="426"/>
      <c r="G25" s="274"/>
      <c r="H25" s="274"/>
      <c r="I25" s="275"/>
      <c r="J25" s="274"/>
      <c r="K25" s="275"/>
      <c r="L25" s="274"/>
      <c r="M25" s="276"/>
    </row>
    <row r="26" spans="1:13" hidden="1">
      <c r="A26" s="1064"/>
      <c r="B26" s="1028"/>
      <c r="C26" s="174" t="s">
        <v>31</v>
      </c>
      <c r="D26" s="263"/>
      <c r="E26" s="263"/>
      <c r="F26" s="427"/>
      <c r="G26" s="257"/>
      <c r="H26" s="257"/>
      <c r="I26" s="258"/>
      <c r="J26" s="257"/>
      <c r="K26" s="258"/>
      <c r="L26" s="257"/>
      <c r="M26" s="277"/>
    </row>
    <row r="27" spans="1:13" hidden="1">
      <c r="A27" s="1064"/>
      <c r="B27" s="1028"/>
      <c r="C27" s="174" t="s">
        <v>32</v>
      </c>
      <c r="D27" s="263"/>
      <c r="E27" s="263"/>
      <c r="F27" s="427"/>
      <c r="G27" s="257"/>
      <c r="H27" s="257"/>
      <c r="I27" s="258"/>
      <c r="J27" s="257"/>
      <c r="K27" s="258"/>
      <c r="L27" s="257"/>
      <c r="M27" s="277"/>
    </row>
    <row r="28" spans="1:13" hidden="1">
      <c r="A28" s="1064"/>
      <c r="B28" s="1028"/>
      <c r="C28" s="174" t="s">
        <v>33</v>
      </c>
      <c r="D28" s="264"/>
      <c r="E28" s="264"/>
      <c r="F28" s="428"/>
      <c r="G28" s="257"/>
      <c r="H28" s="257"/>
      <c r="I28" s="258"/>
      <c r="J28" s="257"/>
      <c r="K28" s="258"/>
      <c r="L28" s="257"/>
      <c r="M28" s="277"/>
    </row>
    <row r="29" spans="1:13" hidden="1">
      <c r="A29" s="1064"/>
      <c r="B29" s="1028"/>
      <c r="C29" s="174" t="s">
        <v>151</v>
      </c>
      <c r="D29" s="264"/>
      <c r="E29" s="264"/>
      <c r="F29" s="428"/>
      <c r="G29" s="257"/>
      <c r="H29" s="257"/>
      <c r="I29" s="258"/>
      <c r="J29" s="257"/>
      <c r="K29" s="258"/>
      <c r="L29" s="257"/>
      <c r="M29" s="277"/>
    </row>
    <row r="30" spans="1:13" hidden="1">
      <c r="A30" s="1064"/>
      <c r="B30" s="1028" t="s">
        <v>35</v>
      </c>
      <c r="C30" s="174" t="s">
        <v>36</v>
      </c>
      <c r="D30" s="264"/>
      <c r="E30" s="264"/>
      <c r="F30" s="428"/>
      <c r="G30" s="257"/>
      <c r="H30" s="257"/>
      <c r="I30" s="258"/>
      <c r="J30" s="257"/>
      <c r="K30" s="258"/>
      <c r="L30" s="257"/>
      <c r="M30" s="277"/>
    </row>
    <row r="31" spans="1:13" hidden="1">
      <c r="A31" s="1064"/>
      <c r="B31" s="1028"/>
      <c r="C31" s="174" t="s">
        <v>37</v>
      </c>
      <c r="D31" s="264"/>
      <c r="E31" s="265"/>
      <c r="F31" s="429"/>
      <c r="G31" s="257"/>
      <c r="H31" s="257"/>
      <c r="I31" s="258"/>
      <c r="J31" s="257"/>
      <c r="K31" s="258"/>
      <c r="L31" s="257"/>
      <c r="M31" s="277"/>
    </row>
    <row r="32" spans="1:13" hidden="1">
      <c r="A32" s="1064"/>
      <c r="B32" s="1028"/>
      <c r="C32" s="174" t="s">
        <v>38</v>
      </c>
      <c r="D32" s="264"/>
      <c r="E32" s="264"/>
      <c r="F32" s="428"/>
      <c r="G32" s="257"/>
      <c r="H32" s="257"/>
      <c r="I32" s="258"/>
      <c r="J32" s="257"/>
      <c r="K32" s="258"/>
      <c r="L32" s="257"/>
      <c r="M32" s="277"/>
    </row>
    <row r="33" spans="1:13" hidden="1">
      <c r="A33" s="1064"/>
      <c r="B33" s="1028"/>
      <c r="C33" s="174" t="s">
        <v>39</v>
      </c>
      <c r="D33" s="264"/>
      <c r="E33" s="264"/>
      <c r="F33" s="428"/>
      <c r="G33" s="257"/>
      <c r="H33" s="257"/>
      <c r="I33" s="258"/>
      <c r="J33" s="257"/>
      <c r="K33" s="258"/>
      <c r="L33" s="257"/>
      <c r="M33" s="277"/>
    </row>
    <row r="34" spans="1:13" hidden="1">
      <c r="A34" s="1064"/>
      <c r="B34" s="1028"/>
      <c r="C34" s="174" t="s">
        <v>40</v>
      </c>
      <c r="D34" s="264"/>
      <c r="E34" s="264"/>
      <c r="F34" s="428"/>
      <c r="G34" s="257"/>
      <c r="H34" s="257"/>
      <c r="I34" s="258"/>
      <c r="J34" s="257"/>
      <c r="K34" s="258"/>
      <c r="L34" s="257"/>
      <c r="M34" s="277"/>
    </row>
    <row r="35" spans="1:13" hidden="1">
      <c r="A35" s="1064"/>
      <c r="B35" s="1028"/>
      <c r="C35" s="174" t="s">
        <v>152</v>
      </c>
      <c r="D35" s="264"/>
      <c r="E35" s="264"/>
      <c r="F35" s="428"/>
      <c r="G35" s="257"/>
      <c r="H35" s="257"/>
      <c r="I35" s="258"/>
      <c r="J35" s="257"/>
      <c r="K35" s="258"/>
      <c r="L35" s="257"/>
      <c r="M35" s="277"/>
    </row>
    <row r="36" spans="1:13" hidden="1">
      <c r="A36" s="1064"/>
      <c r="B36" s="1028" t="s">
        <v>42</v>
      </c>
      <c r="C36" s="174" t="s">
        <v>43</v>
      </c>
      <c r="D36" s="264"/>
      <c r="E36" s="264"/>
      <c r="F36" s="428"/>
      <c r="G36" s="257"/>
      <c r="H36" s="257"/>
      <c r="I36" s="258"/>
      <c r="J36" s="257"/>
      <c r="K36" s="258"/>
      <c r="L36" s="257"/>
      <c r="M36" s="277"/>
    </row>
    <row r="37" spans="1:13" hidden="1">
      <c r="A37" s="1064"/>
      <c r="B37" s="1028"/>
      <c r="C37" s="174" t="s">
        <v>44</v>
      </c>
      <c r="D37" s="264"/>
      <c r="E37" s="264"/>
      <c r="F37" s="428"/>
      <c r="G37" s="257"/>
      <c r="H37" s="257"/>
      <c r="I37" s="258"/>
      <c r="J37" s="257"/>
      <c r="K37" s="258"/>
      <c r="L37" s="257"/>
      <c r="M37" s="277"/>
    </row>
    <row r="38" spans="1:13" hidden="1">
      <c r="A38" s="1064"/>
      <c r="B38" s="1028"/>
      <c r="C38" s="174" t="s">
        <v>153</v>
      </c>
      <c r="D38" s="264"/>
      <c r="E38" s="264"/>
      <c r="F38" s="428"/>
      <c r="G38" s="257"/>
      <c r="H38" s="257"/>
      <c r="I38" s="258"/>
      <c r="J38" s="257"/>
      <c r="K38" s="258"/>
      <c r="L38" s="257"/>
      <c r="M38" s="277"/>
    </row>
    <row r="39" spans="1:13" hidden="1">
      <c r="A39" s="1064"/>
      <c r="B39" s="1028"/>
      <c r="C39" s="174" t="s">
        <v>46</v>
      </c>
      <c r="D39" s="264"/>
      <c r="E39" s="264"/>
      <c r="F39" s="428"/>
      <c r="G39" s="257"/>
      <c r="H39" s="257"/>
      <c r="I39" s="258"/>
      <c r="J39" s="257"/>
      <c r="K39" s="258"/>
      <c r="L39" s="257"/>
      <c r="M39" s="277"/>
    </row>
    <row r="40" spans="1:13" ht="15.75" hidden="1" thickBot="1">
      <c r="A40" s="1088" t="s">
        <v>147</v>
      </c>
      <c r="B40" s="1089"/>
      <c r="C40" s="1089"/>
      <c r="D40" s="253">
        <f>SUM(D25:D39)</f>
        <v>0</v>
      </c>
      <c r="E40" s="253">
        <f t="shared" ref="E40" si="5">SUM(E25:E39)</f>
        <v>0</v>
      </c>
      <c r="F40" s="430"/>
      <c r="G40" s="289">
        <f t="shared" ref="G40:H40" si="6">SUM(G25:G39)</f>
        <v>0</v>
      </c>
      <c r="H40" s="289">
        <f t="shared" si="6"/>
        <v>0</v>
      </c>
      <c r="I40" s="289">
        <f t="shared" ref="I40:K40" si="7">SUM(I25:I39)</f>
        <v>0</v>
      </c>
      <c r="J40" s="289">
        <f t="shared" si="7"/>
        <v>0</v>
      </c>
      <c r="K40" s="286">
        <f t="shared" si="7"/>
        <v>0</v>
      </c>
      <c r="L40" s="289">
        <v>0</v>
      </c>
      <c r="M40" s="290">
        <v>0</v>
      </c>
    </row>
    <row r="41" spans="1:13">
      <c r="A41" s="1066" t="s">
        <v>154</v>
      </c>
      <c r="B41" s="1086" t="s">
        <v>47</v>
      </c>
      <c r="C41" s="741" t="s">
        <v>48</v>
      </c>
      <c r="D41" s="456">
        <v>2</v>
      </c>
      <c r="E41" s="457">
        <v>170</v>
      </c>
      <c r="F41" s="448">
        <v>1.2231540508757812</v>
      </c>
      <c r="G41" s="466">
        <v>1.0368852459016393</v>
      </c>
      <c r="H41" s="466">
        <v>1</v>
      </c>
      <c r="I41" s="473">
        <v>1</v>
      </c>
      <c r="J41" s="466">
        <v>1</v>
      </c>
      <c r="K41" s="473">
        <v>1.4385245901639345</v>
      </c>
      <c r="L41" s="466">
        <v>0.28048780487804881</v>
      </c>
      <c r="M41" s="479">
        <v>0.20731707317073172</v>
      </c>
    </row>
    <row r="42" spans="1:13">
      <c r="A42" s="1067"/>
      <c r="B42" s="843"/>
      <c r="C42" s="174" t="s">
        <v>49</v>
      </c>
      <c r="D42" s="458"/>
      <c r="E42" s="458"/>
      <c r="F42" s="449"/>
      <c r="G42" s="467"/>
      <c r="H42" s="467"/>
      <c r="I42" s="474"/>
      <c r="J42" s="467"/>
      <c r="K42" s="474"/>
      <c r="L42" s="467"/>
      <c r="M42" s="480"/>
    </row>
    <row r="43" spans="1:13">
      <c r="A43" s="1067"/>
      <c r="B43" s="843"/>
      <c r="C43" s="174" t="s">
        <v>50</v>
      </c>
      <c r="D43" s="458"/>
      <c r="E43" s="458"/>
      <c r="F43" s="449"/>
      <c r="G43" s="467"/>
      <c r="H43" s="467"/>
      <c r="I43" s="474"/>
      <c r="J43" s="467"/>
      <c r="K43" s="474"/>
      <c r="L43" s="467"/>
      <c r="M43" s="480"/>
    </row>
    <row r="44" spans="1:13">
      <c r="A44" s="1067"/>
      <c r="B44" s="843"/>
      <c r="C44" s="174" t="s">
        <v>51</v>
      </c>
      <c r="D44" s="458"/>
      <c r="E44" s="458"/>
      <c r="F44" s="449"/>
      <c r="G44" s="467"/>
      <c r="H44" s="467"/>
      <c r="I44" s="474"/>
      <c r="J44" s="467"/>
      <c r="K44" s="474"/>
      <c r="L44" s="467"/>
      <c r="M44" s="480"/>
    </row>
    <row r="45" spans="1:13">
      <c r="A45" s="1067"/>
      <c r="B45" s="843"/>
      <c r="C45" s="174" t="s">
        <v>52</v>
      </c>
      <c r="D45" s="458"/>
      <c r="E45" s="458"/>
      <c r="F45" s="449"/>
      <c r="G45" s="467"/>
      <c r="H45" s="467"/>
      <c r="I45" s="474"/>
      <c r="J45" s="467"/>
      <c r="K45" s="474"/>
      <c r="L45" s="467"/>
      <c r="M45" s="480"/>
    </row>
    <row r="46" spans="1:13">
      <c r="A46" s="1067"/>
      <c r="B46" s="843"/>
      <c r="C46" s="174" t="s">
        <v>53</v>
      </c>
      <c r="D46" s="458"/>
      <c r="E46" s="458"/>
      <c r="F46" s="449"/>
      <c r="G46" s="467"/>
      <c r="H46" s="467"/>
      <c r="I46" s="474"/>
      <c r="J46" s="467"/>
      <c r="K46" s="474"/>
      <c r="L46" s="467"/>
      <c r="M46" s="480"/>
    </row>
    <row r="47" spans="1:13">
      <c r="A47" s="1067"/>
      <c r="B47" s="843"/>
      <c r="C47" s="174" t="s">
        <v>54</v>
      </c>
      <c r="D47" s="458"/>
      <c r="E47" s="458"/>
      <c r="F47" s="449"/>
      <c r="G47" s="467"/>
      <c r="H47" s="467"/>
      <c r="I47" s="474"/>
      <c r="J47" s="467"/>
      <c r="K47" s="474"/>
      <c r="L47" s="467"/>
      <c r="M47" s="480"/>
    </row>
    <row r="48" spans="1:13">
      <c r="A48" s="1067"/>
      <c r="B48" s="843"/>
      <c r="C48" s="174" t="s">
        <v>155</v>
      </c>
      <c r="D48" s="458"/>
      <c r="E48" s="458"/>
      <c r="F48" s="449"/>
      <c r="G48" s="467"/>
      <c r="H48" s="467"/>
      <c r="I48" s="474"/>
      <c r="J48" s="467"/>
      <c r="K48" s="474"/>
      <c r="L48" s="467"/>
      <c r="M48" s="480"/>
    </row>
    <row r="49" spans="1:13" ht="15.75" thickBot="1">
      <c r="A49" s="1059" t="s">
        <v>147</v>
      </c>
      <c r="B49" s="1060"/>
      <c r="C49" s="1060"/>
      <c r="D49" s="744">
        <v>2</v>
      </c>
      <c r="E49" s="744">
        <v>170</v>
      </c>
      <c r="F49" s="745">
        <v>1.2231540508757812</v>
      </c>
      <c r="G49" s="746">
        <v>1.0368852459016393</v>
      </c>
      <c r="H49" s="746">
        <v>1</v>
      </c>
      <c r="I49" s="746">
        <v>1</v>
      </c>
      <c r="J49" s="746">
        <v>1</v>
      </c>
      <c r="K49" s="746">
        <v>1.4385245901639345</v>
      </c>
      <c r="L49" s="746">
        <v>0.28048780487804881</v>
      </c>
      <c r="M49" s="747">
        <v>0.20731707317073172</v>
      </c>
    </row>
    <row r="50" spans="1:13" ht="15" customHeight="1">
      <c r="A50" s="1087" t="s">
        <v>156</v>
      </c>
      <c r="B50" s="1027" t="s">
        <v>56</v>
      </c>
      <c r="C50" s="245" t="s">
        <v>57</v>
      </c>
      <c r="D50" s="459"/>
      <c r="E50" s="459"/>
      <c r="F50" s="450"/>
      <c r="G50" s="468"/>
      <c r="H50" s="468"/>
      <c r="I50" s="475"/>
      <c r="J50" s="468"/>
      <c r="K50" s="475"/>
      <c r="L50" s="468"/>
      <c r="M50" s="481"/>
    </row>
    <row r="51" spans="1:13">
      <c r="A51" s="1067"/>
      <c r="B51" s="1046"/>
      <c r="C51" s="174" t="s">
        <v>58</v>
      </c>
      <c r="D51" s="460"/>
      <c r="E51" s="460"/>
      <c r="F51" s="451"/>
      <c r="G51" s="469"/>
      <c r="H51" s="469"/>
      <c r="I51" s="476"/>
      <c r="J51" s="469"/>
      <c r="K51" s="476"/>
      <c r="L51" s="469"/>
      <c r="M51" s="482"/>
    </row>
    <row r="52" spans="1:13">
      <c r="A52" s="1067"/>
      <c r="B52" s="1046"/>
      <c r="C52" s="174" t="s">
        <v>157</v>
      </c>
      <c r="D52" s="460"/>
      <c r="E52" s="461"/>
      <c r="F52" s="452"/>
      <c r="G52" s="469"/>
      <c r="H52" s="469"/>
      <c r="I52" s="476"/>
      <c r="J52" s="469"/>
      <c r="K52" s="476"/>
      <c r="L52" s="469"/>
      <c r="M52" s="482"/>
    </row>
    <row r="53" spans="1:13">
      <c r="A53" s="1067"/>
      <c r="B53" s="843" t="s">
        <v>60</v>
      </c>
      <c r="C53" s="237" t="s">
        <v>61</v>
      </c>
      <c r="D53" s="462"/>
      <c r="E53" s="462"/>
      <c r="F53" s="453"/>
      <c r="G53" s="467"/>
      <c r="H53" s="472"/>
      <c r="I53" s="474"/>
      <c r="J53" s="467"/>
      <c r="K53" s="474"/>
      <c r="L53" s="467"/>
      <c r="M53" s="480"/>
    </row>
    <row r="54" spans="1:13">
      <c r="A54" s="1067"/>
      <c r="B54" s="843"/>
      <c r="C54" s="597" t="s">
        <v>62</v>
      </c>
      <c r="D54" s="462">
        <v>1</v>
      </c>
      <c r="E54" s="462">
        <v>82</v>
      </c>
      <c r="F54" s="453">
        <v>1.0103338632750396</v>
      </c>
      <c r="G54" s="467">
        <v>0.96774193548387089</v>
      </c>
      <c r="H54" s="467"/>
      <c r="I54" s="474"/>
      <c r="J54" s="467">
        <v>1</v>
      </c>
      <c r="K54" s="474">
        <v>1.4193548387096775</v>
      </c>
      <c r="L54" s="467">
        <v>0.25454545454545457</v>
      </c>
      <c r="M54" s="480">
        <v>0.50909090909090915</v>
      </c>
    </row>
    <row r="55" spans="1:13">
      <c r="A55" s="1067"/>
      <c r="B55" s="843"/>
      <c r="C55" s="237" t="s">
        <v>63</v>
      </c>
      <c r="D55" s="462"/>
      <c r="E55" s="462"/>
      <c r="F55" s="453"/>
      <c r="G55" s="467"/>
      <c r="H55" s="467"/>
      <c r="I55" s="474"/>
      <c r="J55" s="467"/>
      <c r="K55" s="474"/>
      <c r="L55" s="467"/>
      <c r="M55" s="480"/>
    </row>
    <row r="56" spans="1:13">
      <c r="A56" s="1067"/>
      <c r="B56" s="843"/>
      <c r="C56" s="237" t="s">
        <v>64</v>
      </c>
      <c r="D56" s="462"/>
      <c r="E56" s="462"/>
      <c r="F56" s="453"/>
      <c r="G56" s="467"/>
      <c r="H56" s="467"/>
      <c r="I56" s="474"/>
      <c r="J56" s="467"/>
      <c r="K56" s="474"/>
      <c r="L56" s="467"/>
      <c r="M56" s="480"/>
    </row>
    <row r="57" spans="1:13">
      <c r="A57" s="1067"/>
      <c r="B57" s="843"/>
      <c r="C57" s="597" t="s">
        <v>65</v>
      </c>
      <c r="D57" s="462">
        <v>1</v>
      </c>
      <c r="E57" s="462">
        <v>134</v>
      </c>
      <c r="F57" s="453">
        <v>1.0155651536142123</v>
      </c>
      <c r="G57" s="467">
        <v>1.0564516129032258</v>
      </c>
      <c r="H57" s="467">
        <v>1</v>
      </c>
      <c r="I57" s="474"/>
      <c r="J57" s="467">
        <v>1</v>
      </c>
      <c r="K57" s="474">
        <v>1.0564516129032258</v>
      </c>
      <c r="L57" s="467">
        <v>0.14285714285714285</v>
      </c>
      <c r="M57" s="480">
        <v>0.1970074812967581</v>
      </c>
    </row>
    <row r="58" spans="1:13">
      <c r="A58" s="1067"/>
      <c r="B58" s="843"/>
      <c r="C58" s="237" t="s">
        <v>66</v>
      </c>
      <c r="D58" s="462"/>
      <c r="E58" s="458"/>
      <c r="F58" s="449"/>
      <c r="G58" s="467"/>
      <c r="H58" s="467"/>
      <c r="I58" s="474"/>
      <c r="J58" s="467"/>
      <c r="K58" s="474"/>
      <c r="L58" s="467"/>
      <c r="M58" s="480"/>
    </row>
    <row r="59" spans="1:13">
      <c r="A59" s="1067"/>
      <c r="B59" s="843" t="s">
        <v>67</v>
      </c>
      <c r="C59" s="237" t="s">
        <v>68</v>
      </c>
      <c r="D59" s="742"/>
      <c r="E59" s="742"/>
      <c r="F59" s="743"/>
      <c r="G59" s="467"/>
      <c r="H59" s="467"/>
      <c r="I59" s="474"/>
      <c r="J59" s="467"/>
      <c r="K59" s="474"/>
      <c r="L59" s="467"/>
      <c r="M59" s="480"/>
    </row>
    <row r="60" spans="1:13">
      <c r="A60" s="1067"/>
      <c r="B60" s="843"/>
      <c r="C60" s="174" t="s">
        <v>69</v>
      </c>
      <c r="D60" s="742"/>
      <c r="E60" s="742"/>
      <c r="F60" s="743"/>
      <c r="G60" s="467"/>
      <c r="H60" s="467"/>
      <c r="I60" s="474"/>
      <c r="J60" s="467"/>
      <c r="K60" s="474"/>
      <c r="L60" s="467"/>
      <c r="M60" s="480"/>
    </row>
    <row r="61" spans="1:13">
      <c r="A61" s="1067"/>
      <c r="B61" s="843"/>
      <c r="C61" s="174" t="s">
        <v>70</v>
      </c>
      <c r="D61" s="742">
        <v>1</v>
      </c>
      <c r="E61" s="742">
        <v>80</v>
      </c>
      <c r="F61" s="743">
        <v>1.03</v>
      </c>
      <c r="G61" s="467">
        <v>0.89</v>
      </c>
      <c r="H61" s="467">
        <v>1</v>
      </c>
      <c r="I61" s="474"/>
      <c r="J61" s="467">
        <v>1</v>
      </c>
      <c r="K61" s="474">
        <v>0.98</v>
      </c>
      <c r="L61" s="467">
        <v>0.12</v>
      </c>
      <c r="M61" s="480">
        <v>0.13</v>
      </c>
    </row>
    <row r="62" spans="1:13">
      <c r="A62" s="1067"/>
      <c r="B62" s="843"/>
      <c r="C62" s="174" t="s">
        <v>158</v>
      </c>
      <c r="D62" s="742"/>
      <c r="E62" s="742"/>
      <c r="F62" s="743"/>
      <c r="G62" s="467"/>
      <c r="H62" s="467"/>
      <c r="I62" s="474"/>
      <c r="J62" s="467"/>
      <c r="K62" s="474"/>
      <c r="L62" s="467"/>
      <c r="M62" s="480"/>
    </row>
    <row r="63" spans="1:13" ht="15" customHeight="1">
      <c r="A63" s="1067"/>
      <c r="B63" s="847" t="s">
        <v>159</v>
      </c>
      <c r="C63" s="174" t="s">
        <v>160</v>
      </c>
      <c r="D63" s="742"/>
      <c r="E63" s="742"/>
      <c r="F63" s="743"/>
      <c r="G63" s="467"/>
      <c r="H63" s="467"/>
      <c r="I63" s="474"/>
      <c r="J63" s="467"/>
      <c r="K63" s="474"/>
      <c r="L63" s="467"/>
      <c r="M63" s="480"/>
    </row>
    <row r="64" spans="1:13">
      <c r="A64" s="1067"/>
      <c r="B64" s="847"/>
      <c r="C64" s="174" t="s">
        <v>74</v>
      </c>
      <c r="D64" s="742"/>
      <c r="E64" s="742"/>
      <c r="F64" s="743"/>
      <c r="G64" s="467"/>
      <c r="H64" s="467"/>
      <c r="I64" s="474"/>
      <c r="J64" s="467"/>
      <c r="K64" s="474"/>
      <c r="L64" s="467"/>
      <c r="M64" s="480"/>
    </row>
    <row r="65" spans="1:13">
      <c r="A65" s="1067"/>
      <c r="B65" s="847"/>
      <c r="C65" s="597" t="s">
        <v>161</v>
      </c>
      <c r="D65" s="742">
        <v>1</v>
      </c>
      <c r="E65" s="742">
        <v>100</v>
      </c>
      <c r="F65" s="743">
        <v>0.99</v>
      </c>
      <c r="G65" s="467">
        <v>0.75</v>
      </c>
      <c r="H65" s="467">
        <v>1</v>
      </c>
      <c r="I65" s="474"/>
      <c r="J65" s="467">
        <v>1</v>
      </c>
      <c r="K65" s="474">
        <v>0.89</v>
      </c>
      <c r="L65" s="467">
        <v>0.02</v>
      </c>
      <c r="M65" s="480">
        <v>0.25</v>
      </c>
    </row>
    <row r="66" spans="1:13" ht="15.75" thickBot="1">
      <c r="A66" s="1061" t="s">
        <v>147</v>
      </c>
      <c r="B66" s="1062"/>
      <c r="C66" s="1062"/>
      <c r="D66" s="748">
        <f>SUM(D50:D65)</f>
        <v>4</v>
      </c>
      <c r="E66" s="748">
        <f>SUM(E50:E65)</f>
        <v>396</v>
      </c>
      <c r="F66" s="749">
        <v>1.02</v>
      </c>
      <c r="G66" s="750">
        <v>0.92</v>
      </c>
      <c r="H66" s="750">
        <v>1</v>
      </c>
      <c r="I66" s="750"/>
      <c r="J66" s="750">
        <v>1</v>
      </c>
      <c r="K66" s="750">
        <v>1.0900000000000001</v>
      </c>
      <c r="L66" s="750">
        <v>0.13</v>
      </c>
      <c r="M66" s="751">
        <v>0.27</v>
      </c>
    </row>
    <row r="67" spans="1:13" ht="30">
      <c r="A67" s="1066" t="s">
        <v>162</v>
      </c>
      <c r="B67" s="644" t="s">
        <v>163</v>
      </c>
      <c r="C67" s="273" t="s">
        <v>164</v>
      </c>
      <c r="D67" s="464"/>
      <c r="E67" s="464"/>
      <c r="F67" s="455"/>
      <c r="G67" s="471"/>
      <c r="H67" s="471"/>
      <c r="I67" s="477"/>
      <c r="J67" s="471"/>
      <c r="K67" s="477"/>
      <c r="L67" s="471"/>
      <c r="M67" s="484"/>
    </row>
    <row r="68" spans="1:13" ht="15" customHeight="1">
      <c r="A68" s="1067"/>
      <c r="B68" s="852" t="s">
        <v>78</v>
      </c>
      <c r="C68" s="597" t="s">
        <v>165</v>
      </c>
      <c r="D68" s="462">
        <v>1</v>
      </c>
      <c r="E68" s="462">
        <v>60</v>
      </c>
      <c r="F68" s="453">
        <v>1.0483598241460941</v>
      </c>
      <c r="G68" s="467">
        <v>1.2935779816513762</v>
      </c>
      <c r="H68" s="467">
        <v>1</v>
      </c>
      <c r="I68" s="474">
        <v>0</v>
      </c>
      <c r="J68" s="467">
        <v>1</v>
      </c>
      <c r="K68" s="474">
        <v>1.6513761467889909</v>
      </c>
      <c r="L68" s="467">
        <v>0.2857142857142857</v>
      </c>
      <c r="M68" s="480">
        <v>0.76190476190476186</v>
      </c>
    </row>
    <row r="69" spans="1:13">
      <c r="A69" s="1067"/>
      <c r="B69" s="1085"/>
      <c r="C69" s="174" t="s">
        <v>80</v>
      </c>
      <c r="D69" s="460"/>
      <c r="E69" s="460"/>
      <c r="F69" s="451"/>
      <c r="G69" s="469"/>
      <c r="H69" s="469"/>
      <c r="I69" s="476"/>
      <c r="J69" s="469"/>
      <c r="K69" s="476"/>
      <c r="L69" s="469"/>
      <c r="M69" s="482"/>
    </row>
    <row r="70" spans="1:13">
      <c r="A70" s="1067"/>
      <c r="B70" s="1028" t="s">
        <v>81</v>
      </c>
      <c r="C70" s="174" t="s">
        <v>82</v>
      </c>
      <c r="D70" s="460"/>
      <c r="E70" s="460"/>
      <c r="F70" s="451"/>
      <c r="G70" s="469"/>
      <c r="H70" s="469"/>
      <c r="I70" s="476"/>
      <c r="J70" s="469"/>
      <c r="K70" s="476"/>
      <c r="L70" s="469"/>
      <c r="M70" s="482"/>
    </row>
    <row r="71" spans="1:13">
      <c r="A71" s="1067"/>
      <c r="B71" s="1028"/>
      <c r="C71" s="174" t="s">
        <v>83</v>
      </c>
      <c r="D71" s="460"/>
      <c r="E71" s="460"/>
      <c r="F71" s="451"/>
      <c r="G71" s="469"/>
      <c r="H71" s="469"/>
      <c r="I71" s="476"/>
      <c r="J71" s="469"/>
      <c r="K71" s="476"/>
      <c r="L71" s="469"/>
      <c r="M71" s="482"/>
    </row>
    <row r="72" spans="1:13">
      <c r="A72" s="1067"/>
      <c r="B72" s="1046" t="s">
        <v>84</v>
      </c>
      <c r="C72" s="174" t="s">
        <v>85</v>
      </c>
      <c r="D72" s="460"/>
      <c r="E72" s="460"/>
      <c r="F72" s="451"/>
      <c r="G72" s="469"/>
      <c r="H72" s="469"/>
      <c r="I72" s="476"/>
      <c r="J72" s="469"/>
      <c r="K72" s="476"/>
      <c r="L72" s="469"/>
      <c r="M72" s="482"/>
    </row>
    <row r="73" spans="1:13">
      <c r="A73" s="1067"/>
      <c r="B73" s="1046"/>
      <c r="C73" s="174" t="s">
        <v>86</v>
      </c>
      <c r="D73" s="460"/>
      <c r="E73" s="460"/>
      <c r="F73" s="451"/>
      <c r="G73" s="469"/>
      <c r="H73" s="469"/>
      <c r="I73" s="476"/>
      <c r="J73" s="469"/>
      <c r="K73" s="476"/>
      <c r="L73" s="469"/>
      <c r="M73" s="482"/>
    </row>
    <row r="74" spans="1:13">
      <c r="A74" s="1067"/>
      <c r="B74" s="1028" t="s">
        <v>87</v>
      </c>
      <c r="C74" s="174" t="s">
        <v>88</v>
      </c>
      <c r="D74" s="460"/>
      <c r="E74" s="460"/>
      <c r="F74" s="451"/>
      <c r="G74" s="469"/>
      <c r="H74" s="469"/>
      <c r="I74" s="476"/>
      <c r="J74" s="469"/>
      <c r="K74" s="476"/>
      <c r="L74" s="469"/>
      <c r="M74" s="482"/>
    </row>
    <row r="75" spans="1:13">
      <c r="A75" s="1067"/>
      <c r="B75" s="1028"/>
      <c r="C75" s="174" t="s">
        <v>89</v>
      </c>
      <c r="D75" s="460"/>
      <c r="E75" s="460"/>
      <c r="F75" s="451"/>
      <c r="G75" s="469"/>
      <c r="H75" s="469"/>
      <c r="I75" s="476"/>
      <c r="J75" s="469"/>
      <c r="K75" s="476"/>
      <c r="L75" s="469"/>
      <c r="M75" s="482"/>
    </row>
    <row r="76" spans="1:13">
      <c r="A76" s="1067"/>
      <c r="B76" s="1028"/>
      <c r="C76" s="174" t="s">
        <v>90</v>
      </c>
      <c r="D76" s="460"/>
      <c r="E76" s="460"/>
      <c r="F76" s="451"/>
      <c r="G76" s="469"/>
      <c r="H76" s="469"/>
      <c r="I76" s="476"/>
      <c r="J76" s="469"/>
      <c r="K76" s="476"/>
      <c r="L76" s="469"/>
      <c r="M76" s="482"/>
    </row>
    <row r="77" spans="1:13">
      <c r="A77" s="1067"/>
      <c r="B77" s="1028"/>
      <c r="C77" s="174" t="s">
        <v>166</v>
      </c>
      <c r="D77" s="460"/>
      <c r="E77" s="460"/>
      <c r="F77" s="451"/>
      <c r="G77" s="469"/>
      <c r="H77" s="469"/>
      <c r="I77" s="476"/>
      <c r="J77" s="469"/>
      <c r="K77" s="476"/>
      <c r="L77" s="469"/>
      <c r="M77" s="482"/>
    </row>
    <row r="78" spans="1:13">
      <c r="A78" s="1067"/>
      <c r="B78" s="1028" t="s">
        <v>167</v>
      </c>
      <c r="C78" s="174" t="s">
        <v>93</v>
      </c>
      <c r="D78" s="460"/>
      <c r="E78" s="460"/>
      <c r="F78" s="451"/>
      <c r="G78" s="469"/>
      <c r="H78" s="469"/>
      <c r="I78" s="476"/>
      <c r="J78" s="469"/>
      <c r="K78" s="476"/>
      <c r="L78" s="469"/>
      <c r="M78" s="482"/>
    </row>
    <row r="79" spans="1:13">
      <c r="A79" s="1067"/>
      <c r="B79" s="1028"/>
      <c r="C79" s="174" t="s">
        <v>168</v>
      </c>
      <c r="D79" s="460"/>
      <c r="E79" s="460"/>
      <c r="F79" s="451"/>
      <c r="G79" s="469"/>
      <c r="H79" s="469"/>
      <c r="I79" s="476"/>
      <c r="J79" s="469"/>
      <c r="K79" s="476"/>
      <c r="L79" s="469"/>
      <c r="M79" s="482"/>
    </row>
    <row r="80" spans="1:13">
      <c r="A80" s="1067"/>
      <c r="B80" s="1028"/>
      <c r="C80" s="174" t="s">
        <v>169</v>
      </c>
      <c r="D80" s="460"/>
      <c r="E80" s="460"/>
      <c r="F80" s="451"/>
      <c r="G80" s="469"/>
      <c r="H80" s="469"/>
      <c r="I80" s="476"/>
      <c r="J80" s="469"/>
      <c r="K80" s="476"/>
      <c r="L80" s="469"/>
      <c r="M80" s="482"/>
    </row>
    <row r="81" spans="1:13">
      <c r="A81" s="1067"/>
      <c r="B81" s="843" t="s">
        <v>170</v>
      </c>
      <c r="C81" s="174" t="s">
        <v>171</v>
      </c>
      <c r="D81" s="742"/>
      <c r="E81" s="742"/>
      <c r="F81" s="743"/>
      <c r="G81" s="467"/>
      <c r="H81" s="467"/>
      <c r="I81" s="474"/>
      <c r="J81" s="467"/>
      <c r="K81" s="474"/>
      <c r="L81" s="467"/>
      <c r="M81" s="480"/>
    </row>
    <row r="82" spans="1:13">
      <c r="A82" s="1067"/>
      <c r="B82" s="843"/>
      <c r="C82" s="597" t="s">
        <v>172</v>
      </c>
      <c r="D82" s="742">
        <v>1</v>
      </c>
      <c r="E82" s="742">
        <v>50</v>
      </c>
      <c r="F82" s="743">
        <f>47/50</f>
        <v>0.94</v>
      </c>
      <c r="G82" s="467">
        <f>53/71</f>
        <v>0.74647887323943662</v>
      </c>
      <c r="H82" s="467"/>
      <c r="I82" s="474"/>
      <c r="J82" s="467">
        <v>1</v>
      </c>
      <c r="K82" s="474">
        <v>1</v>
      </c>
      <c r="L82" s="467">
        <f>8/23</f>
        <v>0.34782608695652173</v>
      </c>
      <c r="M82" s="480">
        <f>17/71</f>
        <v>0.23943661971830985</v>
      </c>
    </row>
    <row r="83" spans="1:13">
      <c r="A83" s="1067"/>
      <c r="B83" s="843"/>
      <c r="C83" s="174" t="s">
        <v>173</v>
      </c>
      <c r="D83" s="742"/>
      <c r="E83" s="742"/>
      <c r="F83" s="743"/>
      <c r="G83" s="467"/>
      <c r="H83" s="467"/>
      <c r="I83" s="474"/>
      <c r="J83" s="467"/>
      <c r="K83" s="474"/>
      <c r="L83" s="467"/>
      <c r="M83" s="480"/>
    </row>
    <row r="84" spans="1:13" ht="15.75" thickBot="1">
      <c r="A84" s="1061" t="s">
        <v>147</v>
      </c>
      <c r="B84" s="1062"/>
      <c r="C84" s="1062"/>
      <c r="D84" s="748">
        <f>SUM(D67:D83)</f>
        <v>2</v>
      </c>
      <c r="E84" s="748">
        <f>SUM(E67:E83)</f>
        <v>110</v>
      </c>
      <c r="F84" s="749">
        <v>1.9219930109345058</v>
      </c>
      <c r="G84" s="750">
        <v>1.2935779816513762</v>
      </c>
      <c r="H84" s="750">
        <v>1</v>
      </c>
      <c r="I84" s="750">
        <v>0</v>
      </c>
      <c r="J84" s="750">
        <v>1</v>
      </c>
      <c r="K84" s="749">
        <v>1.6513761467889909</v>
      </c>
      <c r="L84" s="750">
        <v>0.2857142857142857</v>
      </c>
      <c r="M84" s="751">
        <v>0.76190476190476186</v>
      </c>
    </row>
    <row r="85" spans="1:13" ht="15.75" hidden="1" customHeight="1" thickBot="1">
      <c r="A85" s="1063" t="s">
        <v>174</v>
      </c>
      <c r="B85" s="1065" t="s">
        <v>100</v>
      </c>
      <c r="C85" s="273" t="s">
        <v>101</v>
      </c>
      <c r="D85" s="464"/>
      <c r="E85" s="464"/>
      <c r="F85" s="455" t="e">
        <v>#DIV/0!</v>
      </c>
      <c r="G85" s="471"/>
      <c r="H85" s="471"/>
      <c r="I85" s="477"/>
      <c r="J85" s="471"/>
      <c r="K85" s="477"/>
      <c r="L85" s="471"/>
      <c r="M85" s="484"/>
    </row>
    <row r="86" spans="1:13" ht="15.75" hidden="1" customHeight="1" thickBot="1">
      <c r="A86" s="1064"/>
      <c r="B86" s="1028"/>
      <c r="C86" s="174" t="s">
        <v>102</v>
      </c>
      <c r="D86" s="460"/>
      <c r="E86" s="460"/>
      <c r="F86" s="451" t="e">
        <v>#DIV/0!</v>
      </c>
      <c r="G86" s="469"/>
      <c r="H86" s="469"/>
      <c r="I86" s="476"/>
      <c r="J86" s="469"/>
      <c r="K86" s="476"/>
      <c r="L86" s="469"/>
      <c r="M86" s="482"/>
    </row>
    <row r="87" spans="1:13" ht="15.75" hidden="1" customHeight="1" thickBot="1">
      <c r="A87" s="1064"/>
      <c r="B87" s="1028"/>
      <c r="C87" s="174" t="s">
        <v>103</v>
      </c>
      <c r="D87" s="460"/>
      <c r="E87" s="460"/>
      <c r="F87" s="451" t="e">
        <v>#DIV/0!</v>
      </c>
      <c r="G87" s="469"/>
      <c r="H87" s="469"/>
      <c r="I87" s="476"/>
      <c r="J87" s="469"/>
      <c r="K87" s="476"/>
      <c r="L87" s="469"/>
      <c r="M87" s="482"/>
    </row>
    <row r="88" spans="1:13" ht="15.75" hidden="1" customHeight="1" thickBot="1">
      <c r="A88" s="1064"/>
      <c r="B88" s="643" t="s">
        <v>104</v>
      </c>
      <c r="C88" s="174" t="s">
        <v>105</v>
      </c>
      <c r="D88" s="460"/>
      <c r="E88" s="460"/>
      <c r="F88" s="451" t="e">
        <v>#DIV/0!</v>
      </c>
      <c r="G88" s="469"/>
      <c r="H88" s="469"/>
      <c r="I88" s="476"/>
      <c r="J88" s="469"/>
      <c r="K88" s="476"/>
      <c r="L88" s="469"/>
      <c r="M88" s="482"/>
    </row>
    <row r="89" spans="1:13" ht="15.75" hidden="1" customHeight="1" thickBot="1">
      <c r="A89" s="1064"/>
      <c r="B89" s="1028" t="s">
        <v>175</v>
      </c>
      <c r="C89" s="174" t="s">
        <v>107</v>
      </c>
      <c r="D89" s="460"/>
      <c r="E89" s="460"/>
      <c r="F89" s="451" t="e">
        <v>#DIV/0!</v>
      </c>
      <c r="G89" s="469"/>
      <c r="H89" s="469"/>
      <c r="I89" s="476"/>
      <c r="J89" s="469"/>
      <c r="K89" s="476"/>
      <c r="L89" s="469"/>
      <c r="M89" s="482"/>
    </row>
    <row r="90" spans="1:13" ht="15.75" hidden="1" customHeight="1" thickBot="1">
      <c r="A90" s="1064"/>
      <c r="B90" s="1028"/>
      <c r="C90" s="174" t="s">
        <v>108</v>
      </c>
      <c r="D90" s="460"/>
      <c r="E90" s="460"/>
      <c r="F90" s="451" t="e">
        <v>#DIV/0!</v>
      </c>
      <c r="G90" s="469"/>
      <c r="H90" s="469"/>
      <c r="I90" s="476"/>
      <c r="J90" s="469"/>
      <c r="K90" s="476"/>
      <c r="L90" s="469"/>
      <c r="M90" s="482"/>
    </row>
    <row r="91" spans="1:13" ht="15.75" hidden="1" customHeight="1" thickBot="1">
      <c r="A91" s="1064"/>
      <c r="B91" s="1028"/>
      <c r="C91" s="174" t="s">
        <v>176</v>
      </c>
      <c r="D91" s="460"/>
      <c r="E91" s="460"/>
      <c r="F91" s="451" t="e">
        <v>#DIV/0!</v>
      </c>
      <c r="G91" s="469"/>
      <c r="H91" s="469"/>
      <c r="I91" s="476"/>
      <c r="J91" s="469"/>
      <c r="K91" s="476"/>
      <c r="L91" s="469"/>
      <c r="M91" s="482"/>
    </row>
    <row r="92" spans="1:13" ht="15.75" hidden="1" customHeight="1" thickBot="1">
      <c r="A92" s="1061" t="s">
        <v>147</v>
      </c>
      <c r="B92" s="1062"/>
      <c r="C92" s="1062"/>
      <c r="D92" s="463">
        <v>0</v>
      </c>
      <c r="E92" s="463">
        <v>0</v>
      </c>
      <c r="F92" s="454" t="e">
        <v>#DIV/0!</v>
      </c>
      <c r="G92" s="470" t="e">
        <v>#DIV/0!</v>
      </c>
      <c r="H92" s="470" t="e">
        <v>#DIV/0!</v>
      </c>
      <c r="I92" s="470" t="e">
        <v>#DIV/0!</v>
      </c>
      <c r="J92" s="470" t="e">
        <v>#DIV/0!</v>
      </c>
      <c r="K92" s="454" t="e">
        <v>#DIV/0!</v>
      </c>
      <c r="L92" s="470" t="e">
        <v>#DIV/0!</v>
      </c>
      <c r="M92" s="483" t="e">
        <v>#DIV/0!</v>
      </c>
    </row>
    <row r="93" spans="1:13">
      <c r="A93" s="1066" t="s">
        <v>177</v>
      </c>
      <c r="B93" s="1068" t="s">
        <v>110</v>
      </c>
      <c r="C93" s="273" t="s">
        <v>111</v>
      </c>
      <c r="D93" s="464"/>
      <c r="E93" s="464"/>
      <c r="F93" s="455"/>
      <c r="G93" s="471"/>
      <c r="H93" s="471"/>
      <c r="I93" s="477"/>
      <c r="J93" s="471"/>
      <c r="K93" s="477"/>
      <c r="L93" s="471"/>
      <c r="M93" s="484"/>
    </row>
    <row r="94" spans="1:13">
      <c r="A94" s="1067"/>
      <c r="B94" s="1046"/>
      <c r="C94" s="174" t="s">
        <v>112</v>
      </c>
      <c r="D94" s="460"/>
      <c r="E94" s="460"/>
      <c r="F94" s="451"/>
      <c r="G94" s="469"/>
      <c r="H94" s="469"/>
      <c r="I94" s="476"/>
      <c r="J94" s="469"/>
      <c r="K94" s="476"/>
      <c r="L94" s="469"/>
      <c r="M94" s="482"/>
    </row>
    <row r="95" spans="1:13">
      <c r="A95" s="1067"/>
      <c r="B95" s="1046"/>
      <c r="C95" s="174" t="s">
        <v>178</v>
      </c>
      <c r="D95" s="460"/>
      <c r="E95" s="460"/>
      <c r="F95" s="451"/>
      <c r="G95" s="469"/>
      <c r="H95" s="469"/>
      <c r="I95" s="476"/>
      <c r="J95" s="469"/>
      <c r="K95" s="476"/>
      <c r="L95" s="469"/>
      <c r="M95" s="482"/>
    </row>
    <row r="96" spans="1:13" ht="15" customHeight="1">
      <c r="A96" s="1067"/>
      <c r="B96" s="1046" t="s">
        <v>114</v>
      </c>
      <c r="C96" s="174" t="s">
        <v>179</v>
      </c>
      <c r="D96" s="460"/>
      <c r="E96" s="460"/>
      <c r="F96" s="451"/>
      <c r="G96" s="469"/>
      <c r="H96" s="469"/>
      <c r="I96" s="476"/>
      <c r="J96" s="469"/>
      <c r="K96" s="476"/>
      <c r="L96" s="469"/>
      <c r="M96" s="482"/>
    </row>
    <row r="97" spans="1:13">
      <c r="A97" s="1067"/>
      <c r="B97" s="1046"/>
      <c r="C97" s="174" t="s">
        <v>116</v>
      </c>
      <c r="D97" s="460"/>
      <c r="E97" s="460"/>
      <c r="F97" s="451"/>
      <c r="G97" s="469"/>
      <c r="H97" s="469"/>
      <c r="I97" s="476"/>
      <c r="J97" s="469"/>
      <c r="K97" s="476"/>
      <c r="L97" s="469"/>
      <c r="M97" s="482"/>
    </row>
    <row r="98" spans="1:13">
      <c r="A98" s="1067"/>
      <c r="B98" s="1046"/>
      <c r="C98" s="174" t="s">
        <v>117</v>
      </c>
      <c r="D98" s="460"/>
      <c r="E98" s="460"/>
      <c r="F98" s="451"/>
      <c r="G98" s="469"/>
      <c r="H98" s="469"/>
      <c r="I98" s="476"/>
      <c r="J98" s="469"/>
      <c r="K98" s="476"/>
      <c r="L98" s="469"/>
      <c r="M98" s="482"/>
    </row>
    <row r="99" spans="1:13">
      <c r="A99" s="1067"/>
      <c r="B99" s="1028" t="s">
        <v>180</v>
      </c>
      <c r="C99" s="174" t="s">
        <v>181</v>
      </c>
      <c r="D99" s="460"/>
      <c r="E99" s="460"/>
      <c r="F99" s="451"/>
      <c r="G99" s="469"/>
      <c r="H99" s="469"/>
      <c r="I99" s="476"/>
      <c r="J99" s="469"/>
      <c r="K99" s="476"/>
      <c r="L99" s="469"/>
      <c r="M99" s="482"/>
    </row>
    <row r="100" spans="1:13">
      <c r="A100" s="1067"/>
      <c r="B100" s="1028"/>
      <c r="C100" s="174" t="s">
        <v>120</v>
      </c>
      <c r="D100" s="460"/>
      <c r="E100" s="460"/>
      <c r="F100" s="451"/>
      <c r="G100" s="469"/>
      <c r="H100" s="469"/>
      <c r="I100" s="476"/>
      <c r="J100" s="469"/>
      <c r="K100" s="476"/>
      <c r="L100" s="469"/>
      <c r="M100" s="482"/>
    </row>
    <row r="101" spans="1:13">
      <c r="A101" s="1067"/>
      <c r="B101" s="1028" t="s">
        <v>121</v>
      </c>
      <c r="C101" s="174" t="s">
        <v>182</v>
      </c>
      <c r="D101" s="460"/>
      <c r="E101" s="460"/>
      <c r="F101" s="451"/>
      <c r="G101" s="469"/>
      <c r="H101" s="469"/>
      <c r="I101" s="476"/>
      <c r="J101" s="469"/>
      <c r="K101" s="476"/>
      <c r="L101" s="469"/>
      <c r="M101" s="482"/>
    </row>
    <row r="102" spans="1:13">
      <c r="A102" s="1067"/>
      <c r="B102" s="1028"/>
      <c r="C102" s="174" t="s">
        <v>183</v>
      </c>
      <c r="D102" s="460"/>
      <c r="E102" s="460"/>
      <c r="F102" s="451"/>
      <c r="G102" s="469"/>
      <c r="H102" s="469"/>
      <c r="I102" s="476"/>
      <c r="J102" s="469"/>
      <c r="K102" s="476"/>
      <c r="L102" s="469"/>
      <c r="M102" s="482"/>
    </row>
    <row r="103" spans="1:13">
      <c r="A103" s="1067"/>
      <c r="B103" s="1028" t="s">
        <v>124</v>
      </c>
      <c r="C103" s="174" t="s">
        <v>125</v>
      </c>
      <c r="D103" s="460"/>
      <c r="E103" s="460"/>
      <c r="F103" s="451"/>
      <c r="G103" s="469"/>
      <c r="H103" s="469"/>
      <c r="I103" s="476"/>
      <c r="J103" s="469"/>
      <c r="K103" s="476"/>
      <c r="L103" s="469"/>
      <c r="M103" s="482"/>
    </row>
    <row r="104" spans="1:13">
      <c r="A104" s="1067"/>
      <c r="B104" s="1028"/>
      <c r="C104" s="174" t="s">
        <v>126</v>
      </c>
      <c r="D104" s="460"/>
      <c r="E104" s="460"/>
      <c r="F104" s="451"/>
      <c r="G104" s="469"/>
      <c r="H104" s="469"/>
      <c r="I104" s="476"/>
      <c r="J104" s="469"/>
      <c r="K104" s="476"/>
      <c r="L104" s="469"/>
      <c r="M104" s="482"/>
    </row>
    <row r="105" spans="1:13">
      <c r="A105" s="1067"/>
      <c r="B105" s="847" t="s">
        <v>127</v>
      </c>
      <c r="C105" s="174" t="s">
        <v>128</v>
      </c>
      <c r="D105" s="460"/>
      <c r="E105" s="460"/>
      <c r="F105" s="451"/>
      <c r="G105" s="469"/>
      <c r="H105" s="469"/>
      <c r="I105" s="476"/>
      <c r="J105" s="469"/>
      <c r="K105" s="476"/>
      <c r="L105" s="469"/>
      <c r="M105" s="482"/>
    </row>
    <row r="106" spans="1:13">
      <c r="A106" s="1067"/>
      <c r="B106" s="847"/>
      <c r="C106" s="174" t="s">
        <v>129</v>
      </c>
      <c r="D106" s="460"/>
      <c r="E106" s="460"/>
      <c r="F106" s="451"/>
      <c r="G106" s="469"/>
      <c r="H106" s="469"/>
      <c r="I106" s="476"/>
      <c r="J106" s="469"/>
      <c r="K106" s="476"/>
      <c r="L106" s="469"/>
      <c r="M106" s="482"/>
    </row>
    <row r="107" spans="1:13">
      <c r="A107" s="1067"/>
      <c r="B107" s="847"/>
      <c r="C107" s="597" t="s">
        <v>184</v>
      </c>
      <c r="D107" s="465">
        <v>1</v>
      </c>
      <c r="E107" s="462">
        <v>80</v>
      </c>
      <c r="F107" s="453">
        <v>1.9079858439759962</v>
      </c>
      <c r="G107" s="467">
        <v>1.6179775280898876</v>
      </c>
      <c r="H107" s="467">
        <v>0.66666666666666663</v>
      </c>
      <c r="I107" s="474">
        <v>0.5</v>
      </c>
      <c r="J107" s="467">
        <v>2.2058823529411762</v>
      </c>
      <c r="K107" s="478">
        <v>1.6179775280898876</v>
      </c>
      <c r="L107" s="467">
        <v>9.4339622641509427E-2</v>
      </c>
      <c r="M107" s="480">
        <v>0.32075471698113206</v>
      </c>
    </row>
    <row r="108" spans="1:13">
      <c r="A108" s="1058" t="s">
        <v>147</v>
      </c>
      <c r="B108" s="1042"/>
      <c r="C108" s="1042"/>
      <c r="D108" s="732">
        <v>1</v>
      </c>
      <c r="E108" s="732">
        <v>80</v>
      </c>
      <c r="F108" s="752">
        <v>1.9079858439759962</v>
      </c>
      <c r="G108" s="753">
        <v>1.6179775280898876</v>
      </c>
      <c r="H108" s="753">
        <v>0.66666666666666663</v>
      </c>
      <c r="I108" s="753">
        <v>0.5</v>
      </c>
      <c r="J108" s="753">
        <v>2.2058823529411762</v>
      </c>
      <c r="K108" s="752">
        <v>1.6179775280898876</v>
      </c>
      <c r="L108" s="753">
        <v>9.4339622641509427E-2</v>
      </c>
      <c r="M108" s="754">
        <v>0.32075471698113206</v>
      </c>
    </row>
    <row r="109" spans="1:13" ht="15.75" thickBot="1">
      <c r="A109" s="1059" t="s">
        <v>185</v>
      </c>
      <c r="B109" s="1060"/>
      <c r="C109" s="1060"/>
      <c r="D109" s="755">
        <f>D49+D66+D84+D108</f>
        <v>9</v>
      </c>
      <c r="E109" s="755">
        <f>E49+E66+E84+E108</f>
        <v>756</v>
      </c>
      <c r="F109" s="745">
        <v>1.4537274880500206</v>
      </c>
      <c r="G109" s="746">
        <v>1.1302211302211302</v>
      </c>
      <c r="H109" s="746">
        <v>0.89473684210526327</v>
      </c>
      <c r="I109" s="746">
        <v>0.5</v>
      </c>
      <c r="J109" s="746">
        <v>1.092134831460674</v>
      </c>
      <c r="K109" s="745">
        <v>1.3673218673218672</v>
      </c>
      <c r="L109" s="746">
        <v>0.20111731843575423</v>
      </c>
      <c r="M109" s="747">
        <v>0.27330173775671401</v>
      </c>
    </row>
    <row r="110" spans="1:13">
      <c r="A110" s="278" t="s">
        <v>333</v>
      </c>
      <c r="B110" s="1049" t="s">
        <v>375</v>
      </c>
      <c r="C110" s="1050"/>
      <c r="D110" s="1050"/>
      <c r="E110" s="1050"/>
      <c r="F110" s="1050"/>
      <c r="G110" s="1050"/>
      <c r="H110" s="1050"/>
      <c r="I110" s="1050"/>
      <c r="J110" s="1050"/>
      <c r="K110" s="1050"/>
      <c r="L110" s="1050"/>
      <c r="M110" s="1051"/>
    </row>
    <row r="111" spans="1:13">
      <c r="A111" s="256" t="s">
        <v>334</v>
      </c>
      <c r="B111" s="1052" t="s">
        <v>206</v>
      </c>
      <c r="C111" s="1052"/>
      <c r="D111" s="1052"/>
      <c r="E111" s="1052"/>
      <c r="F111" s="1052"/>
      <c r="G111" s="1052"/>
      <c r="H111" s="1052"/>
      <c r="I111" s="1052"/>
      <c r="J111" s="1052"/>
      <c r="K111" s="1052"/>
      <c r="L111" s="1052"/>
      <c r="M111" s="1053"/>
    </row>
  </sheetData>
  <mergeCells count="63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B96:B98"/>
    <mergeCell ref="B99:B100"/>
    <mergeCell ref="B101:B102"/>
    <mergeCell ref="A66:C66"/>
    <mergeCell ref="A67:A83"/>
    <mergeCell ref="B68:B69"/>
    <mergeCell ref="B70:B71"/>
    <mergeCell ref="B72:B73"/>
    <mergeCell ref="B74:B77"/>
    <mergeCell ref="B78:B80"/>
    <mergeCell ref="B81:B83"/>
    <mergeCell ref="A1:M1"/>
    <mergeCell ref="A2:M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B110:M110"/>
    <mergeCell ref="B111:M111"/>
    <mergeCell ref="K3:K4"/>
    <mergeCell ref="L3:L4"/>
    <mergeCell ref="M3:M4"/>
    <mergeCell ref="B103:B104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16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9" sqref="N9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3" ht="28.5" customHeight="1">
      <c r="A1" s="935" t="s">
        <v>374</v>
      </c>
      <c r="B1" s="935"/>
      <c r="C1" s="935"/>
      <c r="D1" s="935"/>
      <c r="E1" s="935"/>
      <c r="F1" s="935"/>
      <c r="G1" s="935"/>
      <c r="H1" s="935"/>
      <c r="I1" s="935"/>
      <c r="J1" s="935"/>
    </row>
    <row r="2" spans="1:13" ht="31.5" customHeight="1">
      <c r="A2" s="1100" t="s">
        <v>320</v>
      </c>
      <c r="B2" s="1100"/>
      <c r="C2" s="1100"/>
      <c r="D2" s="1100"/>
      <c r="E2" s="1100"/>
      <c r="F2" s="1100"/>
      <c r="G2" s="1100"/>
      <c r="H2" s="1100"/>
      <c r="I2" s="1100"/>
      <c r="J2" s="1100"/>
    </row>
    <row r="3" spans="1:13" ht="39" customHeight="1">
      <c r="A3" s="1091" t="s">
        <v>141</v>
      </c>
      <c r="B3" s="1091" t="s">
        <v>1</v>
      </c>
      <c r="C3" s="1091" t="s">
        <v>2</v>
      </c>
      <c r="D3" s="1090" t="s">
        <v>313</v>
      </c>
      <c r="E3" s="1092" t="s">
        <v>314</v>
      </c>
      <c r="F3" s="1090" t="s">
        <v>239</v>
      </c>
      <c r="G3" s="883" t="s">
        <v>322</v>
      </c>
      <c r="H3" s="883" t="s">
        <v>323</v>
      </c>
      <c r="I3" s="883" t="s">
        <v>324</v>
      </c>
      <c r="J3" s="883" t="s">
        <v>346</v>
      </c>
    </row>
    <row r="4" spans="1:13" ht="32.25" customHeight="1">
      <c r="A4" s="1091"/>
      <c r="B4" s="1091"/>
      <c r="C4" s="1091"/>
      <c r="D4" s="1090"/>
      <c r="E4" s="1092"/>
      <c r="F4" s="1090"/>
      <c r="G4" s="883"/>
      <c r="H4" s="883"/>
      <c r="I4" s="883"/>
      <c r="J4" s="883"/>
    </row>
    <row r="5" spans="1:13" ht="42.75" customHeight="1">
      <c r="A5" s="1091"/>
      <c r="B5" s="1091"/>
      <c r="C5" s="1091"/>
      <c r="D5" s="1090"/>
      <c r="E5" s="1092"/>
      <c r="F5" s="1090"/>
      <c r="G5" s="883"/>
      <c r="H5" s="883"/>
      <c r="I5" s="883"/>
      <c r="J5" s="883"/>
    </row>
    <row r="6" spans="1:13" ht="15.75">
      <c r="A6" s="941" t="s">
        <v>143</v>
      </c>
      <c r="B6" s="941" t="s">
        <v>4</v>
      </c>
      <c r="C6" s="31" t="s">
        <v>5</v>
      </c>
      <c r="D6" s="201"/>
      <c r="E6" s="201"/>
      <c r="F6" s="805"/>
      <c r="G6" s="213"/>
      <c r="H6" s="213"/>
      <c r="I6" s="213"/>
      <c r="J6" s="213"/>
    </row>
    <row r="7" spans="1:13" ht="15.75">
      <c r="A7" s="941"/>
      <c r="B7" s="941"/>
      <c r="C7" s="31" t="s">
        <v>6</v>
      </c>
      <c r="D7" s="201"/>
      <c r="E7" s="201"/>
      <c r="F7" s="805"/>
      <c r="G7" s="213"/>
      <c r="H7" s="213"/>
      <c r="I7" s="213"/>
      <c r="J7" s="213"/>
    </row>
    <row r="8" spans="1:13" ht="15.75">
      <c r="A8" s="941"/>
      <c r="B8" s="941" t="s">
        <v>7</v>
      </c>
      <c r="C8" s="31" t="s">
        <v>8</v>
      </c>
      <c r="D8" s="201"/>
      <c r="E8" s="201"/>
      <c r="F8" s="805"/>
      <c r="G8" s="213"/>
      <c r="H8" s="213"/>
      <c r="I8" s="213"/>
      <c r="J8" s="213"/>
    </row>
    <row r="9" spans="1:13" ht="15.75">
      <c r="A9" s="941"/>
      <c r="B9" s="941"/>
      <c r="C9" s="31" t="s">
        <v>9</v>
      </c>
      <c r="D9" s="201"/>
      <c r="E9" s="201"/>
      <c r="F9" s="805"/>
      <c r="G9" s="213"/>
      <c r="H9" s="213"/>
      <c r="I9" s="213"/>
      <c r="J9" s="213"/>
    </row>
    <row r="10" spans="1:13" ht="15.75">
      <c r="A10" s="941"/>
      <c r="B10" s="941"/>
      <c r="C10" s="31" t="s">
        <v>10</v>
      </c>
      <c r="D10" s="201"/>
      <c r="E10" s="201"/>
      <c r="F10" s="805"/>
      <c r="G10" s="213"/>
      <c r="H10" s="213"/>
      <c r="I10" s="213"/>
      <c r="J10" s="213"/>
    </row>
    <row r="11" spans="1:13" ht="15.75">
      <c r="A11" s="941"/>
      <c r="B11" s="904" t="s">
        <v>11</v>
      </c>
      <c r="C11" s="31" t="s">
        <v>144</v>
      </c>
      <c r="D11" s="201"/>
      <c r="E11" s="201"/>
      <c r="F11" s="805"/>
      <c r="G11" s="213"/>
      <c r="H11" s="213"/>
      <c r="I11" s="213"/>
      <c r="J11" s="213"/>
    </row>
    <row r="12" spans="1:13" ht="15.75">
      <c r="A12" s="941"/>
      <c r="B12" s="904"/>
      <c r="C12" s="31" t="s">
        <v>145</v>
      </c>
      <c r="D12" s="201"/>
      <c r="E12" s="201"/>
      <c r="F12" s="805"/>
      <c r="G12" s="213"/>
      <c r="H12" s="213"/>
      <c r="I12" s="213"/>
      <c r="J12" s="213"/>
    </row>
    <row r="13" spans="1:13" ht="15.75">
      <c r="A13" s="941"/>
      <c r="B13" s="904"/>
      <c r="C13" s="31" t="s">
        <v>146</v>
      </c>
      <c r="D13" s="201"/>
      <c r="E13" s="201"/>
      <c r="F13" s="805"/>
      <c r="G13" s="213"/>
      <c r="H13" s="213"/>
      <c r="I13" s="213"/>
      <c r="J13" s="213"/>
    </row>
    <row r="14" spans="1:13" ht="15.75">
      <c r="A14" s="821" t="s">
        <v>147</v>
      </c>
      <c r="B14" s="821"/>
      <c r="C14" s="821"/>
      <c r="D14" s="756"/>
      <c r="E14" s="756"/>
      <c r="F14" s="700">
        <v>0</v>
      </c>
      <c r="G14" s="614">
        <v>0</v>
      </c>
      <c r="H14" s="614">
        <v>0</v>
      </c>
      <c r="I14" s="614">
        <v>0</v>
      </c>
      <c r="J14" s="614">
        <v>0</v>
      </c>
    </row>
    <row r="15" spans="1:13" ht="15.75" customHeight="1">
      <c r="A15" s="1093" t="s">
        <v>148</v>
      </c>
      <c r="B15" s="832" t="s">
        <v>15</v>
      </c>
      <c r="C15" s="31" t="s">
        <v>16</v>
      </c>
      <c r="D15" s="201"/>
      <c r="E15" s="201"/>
      <c r="F15" s="201"/>
      <c r="G15" s="201"/>
      <c r="H15" s="201"/>
      <c r="I15" s="201"/>
      <c r="J15" s="201"/>
      <c r="K15" s="2"/>
      <c r="L15" s="2"/>
      <c r="M15" s="2"/>
    </row>
    <row r="16" spans="1:13" ht="15.75">
      <c r="A16" s="1094"/>
      <c r="B16" s="832"/>
      <c r="C16" s="586" t="s">
        <v>17</v>
      </c>
      <c r="D16" s="203">
        <v>1</v>
      </c>
      <c r="E16" s="203">
        <v>60</v>
      </c>
      <c r="F16" s="807">
        <v>1.01</v>
      </c>
      <c r="G16" s="25">
        <v>1</v>
      </c>
      <c r="H16" s="25">
        <v>0.8</v>
      </c>
      <c r="I16" s="25">
        <v>0</v>
      </c>
      <c r="J16" s="171">
        <v>0.25</v>
      </c>
      <c r="K16" s="2"/>
      <c r="L16" s="2"/>
      <c r="M16" s="2"/>
    </row>
    <row r="17" spans="1:14" ht="15.75">
      <c r="A17" s="1094"/>
      <c r="B17" s="832"/>
      <c r="C17" s="31" t="s">
        <v>18</v>
      </c>
      <c r="D17" s="201"/>
      <c r="E17" s="201"/>
      <c r="F17" s="201"/>
      <c r="G17" s="201"/>
      <c r="H17" s="201"/>
      <c r="I17" s="201"/>
      <c r="J17" s="201"/>
      <c r="K17" s="2"/>
      <c r="L17" s="2"/>
      <c r="M17" s="2"/>
    </row>
    <row r="18" spans="1:14" ht="15.75" customHeight="1">
      <c r="A18" s="1094"/>
      <c r="B18" s="904" t="s">
        <v>19</v>
      </c>
      <c r="C18" s="31" t="s">
        <v>20</v>
      </c>
      <c r="D18" s="201"/>
      <c r="E18" s="201"/>
      <c r="F18" s="805"/>
      <c r="G18" s="213"/>
      <c r="H18" s="213"/>
      <c r="I18" s="213"/>
      <c r="J18" s="213"/>
      <c r="K18" s="2"/>
      <c r="L18" s="2"/>
    </row>
    <row r="19" spans="1:14" ht="15.75">
      <c r="A19" s="1094"/>
      <c r="B19" s="904"/>
      <c r="C19" s="31" t="s">
        <v>21</v>
      </c>
      <c r="D19" s="201"/>
      <c r="E19" s="201"/>
      <c r="F19" s="805"/>
      <c r="G19" s="213"/>
      <c r="H19" s="213"/>
      <c r="I19" s="213"/>
      <c r="J19" s="213"/>
      <c r="K19" s="204"/>
      <c r="L19" s="204"/>
      <c r="M19" s="204"/>
      <c r="N19" s="4"/>
    </row>
    <row r="20" spans="1:14" ht="15.75">
      <c r="A20" s="1094"/>
      <c r="B20" s="941" t="s">
        <v>22</v>
      </c>
      <c r="C20" s="31" t="s">
        <v>23</v>
      </c>
      <c r="D20" s="201"/>
      <c r="E20" s="201"/>
      <c r="F20" s="805"/>
      <c r="G20" s="213"/>
      <c r="H20" s="213"/>
      <c r="I20" s="213"/>
      <c r="J20" s="213"/>
    </row>
    <row r="21" spans="1:14" ht="15.75">
      <c r="A21" s="1094"/>
      <c r="B21" s="941"/>
      <c r="C21" s="31" t="s">
        <v>24</v>
      </c>
      <c r="D21" s="201"/>
      <c r="E21" s="201"/>
      <c r="F21" s="805"/>
      <c r="G21" s="213"/>
      <c r="H21" s="213"/>
      <c r="I21" s="213"/>
      <c r="J21" s="213"/>
      <c r="K21" s="4"/>
      <c r="L21" s="2"/>
      <c r="M21" s="2"/>
    </row>
    <row r="22" spans="1:14" ht="15.75">
      <c r="A22" s="1094"/>
      <c r="B22" s="941" t="s">
        <v>25</v>
      </c>
      <c r="C22" s="31" t="s">
        <v>26</v>
      </c>
      <c r="D22" s="201"/>
      <c r="E22" s="201"/>
      <c r="F22" s="805"/>
      <c r="G22" s="213"/>
      <c r="H22" s="213"/>
      <c r="I22" s="213"/>
      <c r="J22" s="213"/>
      <c r="K22" s="4"/>
      <c r="L22" s="2"/>
      <c r="M22" s="2"/>
    </row>
    <row r="23" spans="1:14" ht="15.75">
      <c r="A23" s="1094"/>
      <c r="B23" s="941"/>
      <c r="C23" s="31" t="s">
        <v>27</v>
      </c>
      <c r="D23" s="201"/>
      <c r="E23" s="201"/>
      <c r="F23" s="805"/>
      <c r="G23" s="213"/>
      <c r="H23" s="213"/>
      <c r="I23" s="213"/>
      <c r="J23" s="213"/>
      <c r="K23" s="2"/>
      <c r="L23" s="2"/>
      <c r="M23" s="2"/>
    </row>
    <row r="24" spans="1:14" ht="15.75">
      <c r="A24" s="1095"/>
      <c r="B24" s="941"/>
      <c r="C24" s="31" t="s">
        <v>149</v>
      </c>
      <c r="D24" s="201"/>
      <c r="E24" s="201"/>
      <c r="F24" s="805"/>
      <c r="G24" s="213"/>
      <c r="H24" s="213"/>
      <c r="I24" s="213"/>
      <c r="J24" s="213"/>
      <c r="K24" s="205"/>
      <c r="L24" s="205"/>
      <c r="M24" s="205"/>
    </row>
    <row r="25" spans="1:14" ht="15.75">
      <c r="A25" s="949" t="s">
        <v>147</v>
      </c>
      <c r="B25" s="949"/>
      <c r="C25" s="949"/>
      <c r="D25" s="756">
        <v>1</v>
      </c>
      <c r="E25" s="756">
        <v>60</v>
      </c>
      <c r="F25" s="700">
        <v>0.67</v>
      </c>
      <c r="G25" s="614">
        <v>1</v>
      </c>
      <c r="H25" s="614">
        <v>0.8</v>
      </c>
      <c r="I25" s="614">
        <v>0</v>
      </c>
      <c r="J25" s="614">
        <v>0.25</v>
      </c>
    </row>
    <row r="26" spans="1:14" ht="15.75">
      <c r="A26" s="941" t="s">
        <v>150</v>
      </c>
      <c r="B26" s="941" t="s">
        <v>29</v>
      </c>
      <c r="C26" s="31" t="s">
        <v>30</v>
      </c>
      <c r="D26" s="201"/>
      <c r="E26" s="201"/>
      <c r="F26" s="805"/>
      <c r="G26" s="213"/>
      <c r="H26" s="213"/>
      <c r="I26" s="213"/>
      <c r="J26" s="213"/>
    </row>
    <row r="27" spans="1:14" ht="15.75">
      <c r="A27" s="941"/>
      <c r="B27" s="941"/>
      <c r="C27" s="31" t="s">
        <v>31</v>
      </c>
      <c r="D27" s="201"/>
      <c r="E27" s="201"/>
      <c r="F27" s="805"/>
      <c r="G27" s="213"/>
      <c r="H27" s="213"/>
      <c r="I27" s="213"/>
      <c r="J27" s="213"/>
    </row>
    <row r="28" spans="1:14" ht="15.75">
      <c r="A28" s="941"/>
      <c r="B28" s="941"/>
      <c r="C28" s="31" t="s">
        <v>32</v>
      </c>
      <c r="D28" s="201"/>
      <c r="E28" s="201"/>
      <c r="F28" s="805"/>
      <c r="G28" s="213"/>
      <c r="H28" s="213"/>
      <c r="I28" s="213"/>
      <c r="J28" s="213"/>
    </row>
    <row r="29" spans="1:14" ht="15.75">
      <c r="A29" s="941"/>
      <c r="B29" s="941"/>
      <c r="C29" s="31" t="s">
        <v>33</v>
      </c>
      <c r="D29" s="201"/>
      <c r="E29" s="201"/>
      <c r="F29" s="805"/>
      <c r="G29" s="213"/>
      <c r="H29" s="213"/>
      <c r="I29" s="213"/>
      <c r="J29" s="213"/>
    </row>
    <row r="30" spans="1:14" ht="15.75">
      <c r="A30" s="941"/>
      <c r="B30" s="941"/>
      <c r="C30" s="31" t="s">
        <v>151</v>
      </c>
      <c r="D30" s="201"/>
      <c r="E30" s="201"/>
      <c r="F30" s="805"/>
      <c r="G30" s="213"/>
      <c r="H30" s="213"/>
      <c r="I30" s="213"/>
      <c r="J30" s="213"/>
    </row>
    <row r="31" spans="1:14" ht="15.75">
      <c r="A31" s="941"/>
      <c r="B31" s="941" t="s">
        <v>35</v>
      </c>
      <c r="C31" s="31" t="s">
        <v>36</v>
      </c>
      <c r="D31" s="201"/>
      <c r="E31" s="201"/>
      <c r="F31" s="805"/>
      <c r="G31" s="213"/>
      <c r="H31" s="213"/>
      <c r="I31" s="213"/>
      <c r="J31" s="213"/>
    </row>
    <row r="32" spans="1:14" ht="15.75">
      <c r="A32" s="941"/>
      <c r="B32" s="941"/>
      <c r="C32" s="31" t="s">
        <v>37</v>
      </c>
      <c r="D32" s="201"/>
      <c r="E32" s="201"/>
      <c r="F32" s="805"/>
      <c r="G32" s="213"/>
      <c r="H32" s="213"/>
      <c r="I32" s="213"/>
      <c r="J32" s="213"/>
    </row>
    <row r="33" spans="1:10" ht="15.75">
      <c r="A33" s="941"/>
      <c r="B33" s="941"/>
      <c r="C33" s="31" t="s">
        <v>38</v>
      </c>
      <c r="D33" s="201"/>
      <c r="E33" s="201"/>
      <c r="F33" s="805"/>
      <c r="G33" s="213"/>
      <c r="H33" s="213"/>
      <c r="I33" s="213"/>
      <c r="J33" s="213"/>
    </row>
    <row r="34" spans="1:10" ht="15.75">
      <c r="A34" s="941"/>
      <c r="B34" s="941"/>
      <c r="C34" s="31" t="s">
        <v>39</v>
      </c>
      <c r="D34" s="201"/>
      <c r="E34" s="201"/>
      <c r="F34" s="805"/>
      <c r="G34" s="213"/>
      <c r="H34" s="213"/>
      <c r="I34" s="213"/>
      <c r="J34" s="213"/>
    </row>
    <row r="35" spans="1:10" ht="15.75">
      <c r="A35" s="941"/>
      <c r="B35" s="941"/>
      <c r="C35" s="31" t="s">
        <v>40</v>
      </c>
      <c r="D35" s="201"/>
      <c r="E35" s="201"/>
      <c r="F35" s="805"/>
      <c r="G35" s="213"/>
      <c r="H35" s="213"/>
      <c r="I35" s="213"/>
      <c r="J35" s="213"/>
    </row>
    <row r="36" spans="1:10" ht="15.75">
      <c r="A36" s="941"/>
      <c r="B36" s="941"/>
      <c r="C36" s="31" t="s">
        <v>152</v>
      </c>
      <c r="D36" s="201"/>
      <c r="E36" s="201"/>
      <c r="F36" s="805"/>
      <c r="G36" s="213"/>
      <c r="H36" s="213"/>
      <c r="I36" s="213"/>
      <c r="J36" s="213"/>
    </row>
    <row r="37" spans="1:10" ht="15.75">
      <c r="A37" s="941"/>
      <c r="B37" s="941" t="s">
        <v>42</v>
      </c>
      <c r="C37" s="31" t="s">
        <v>43</v>
      </c>
      <c r="D37" s="201"/>
      <c r="E37" s="201"/>
      <c r="F37" s="805"/>
      <c r="G37" s="213"/>
      <c r="H37" s="213"/>
      <c r="I37" s="213"/>
      <c r="J37" s="213"/>
    </row>
    <row r="38" spans="1:10" ht="15.75">
      <c r="A38" s="941"/>
      <c r="B38" s="941"/>
      <c r="C38" s="31" t="s">
        <v>44</v>
      </c>
      <c r="D38" s="201"/>
      <c r="E38" s="201"/>
      <c r="F38" s="805"/>
      <c r="G38" s="213"/>
      <c r="H38" s="213"/>
      <c r="I38" s="213"/>
      <c r="J38" s="213"/>
    </row>
    <row r="39" spans="1:10" ht="15.75">
      <c r="A39" s="941"/>
      <c r="B39" s="941"/>
      <c r="C39" s="31" t="s">
        <v>153</v>
      </c>
      <c r="D39" s="201"/>
      <c r="E39" s="201"/>
      <c r="F39" s="805"/>
      <c r="G39" s="213"/>
      <c r="H39" s="213"/>
      <c r="I39" s="213"/>
      <c r="J39" s="213"/>
    </row>
    <row r="40" spans="1:10" ht="15.75">
      <c r="A40" s="941"/>
      <c r="B40" s="941"/>
      <c r="C40" s="31" t="s">
        <v>46</v>
      </c>
      <c r="D40" s="201"/>
      <c r="E40" s="201"/>
      <c r="F40" s="805"/>
      <c r="G40" s="213"/>
      <c r="H40" s="213"/>
      <c r="I40" s="213"/>
      <c r="J40" s="213"/>
    </row>
    <row r="41" spans="1:10" ht="15.75">
      <c r="A41" s="949" t="s">
        <v>147</v>
      </c>
      <c r="B41" s="949"/>
      <c r="C41" s="949"/>
      <c r="D41" s="756"/>
      <c r="E41" s="756"/>
      <c r="F41" s="700">
        <v>0</v>
      </c>
      <c r="G41" s="614">
        <v>0</v>
      </c>
      <c r="H41" s="614">
        <v>0</v>
      </c>
      <c r="I41" s="614">
        <v>0</v>
      </c>
      <c r="J41" s="614">
        <v>0</v>
      </c>
    </row>
    <row r="42" spans="1:10" ht="15.75">
      <c r="A42" s="873" t="s">
        <v>154</v>
      </c>
      <c r="B42" s="829" t="s">
        <v>47</v>
      </c>
      <c r="C42" s="31" t="s">
        <v>48</v>
      </c>
      <c r="D42" s="212"/>
      <c r="E42" s="212"/>
      <c r="F42" s="806"/>
      <c r="G42" s="214"/>
      <c r="H42" s="214"/>
      <c r="I42" s="214"/>
      <c r="J42" s="214"/>
    </row>
    <row r="43" spans="1:10" ht="15.75">
      <c r="A43" s="874"/>
      <c r="B43" s="829"/>
      <c r="C43" s="31" t="s">
        <v>49</v>
      </c>
      <c r="D43" s="212"/>
      <c r="E43" s="212"/>
      <c r="F43" s="806"/>
      <c r="G43" s="214"/>
      <c r="H43" s="214"/>
      <c r="I43" s="214"/>
      <c r="J43" s="214"/>
    </row>
    <row r="44" spans="1:10" ht="15.75">
      <c r="A44" s="874"/>
      <c r="B44" s="829"/>
      <c r="C44" s="31" t="s">
        <v>50</v>
      </c>
      <c r="D44" s="212"/>
      <c r="E44" s="212"/>
      <c r="F44" s="806"/>
      <c r="G44" s="214"/>
      <c r="H44" s="214"/>
      <c r="I44" s="214"/>
      <c r="J44" s="214"/>
    </row>
    <row r="45" spans="1:10" ht="15.75">
      <c r="A45" s="874"/>
      <c r="B45" s="829"/>
      <c r="C45" s="31" t="s">
        <v>51</v>
      </c>
      <c r="D45" s="212"/>
      <c r="E45" s="212"/>
      <c r="F45" s="806"/>
      <c r="G45" s="214"/>
      <c r="H45" s="214"/>
      <c r="I45" s="214"/>
      <c r="J45" s="214"/>
    </row>
    <row r="46" spans="1:10" ht="15.75">
      <c r="A46" s="874"/>
      <c r="B46" s="829"/>
      <c r="C46" s="31" t="s">
        <v>52</v>
      </c>
      <c r="D46" s="212"/>
      <c r="E46" s="212"/>
      <c r="F46" s="806"/>
      <c r="G46" s="214"/>
      <c r="H46" s="214"/>
      <c r="I46" s="214"/>
      <c r="J46" s="214"/>
    </row>
    <row r="47" spans="1:10" ht="15.75">
      <c r="A47" s="874"/>
      <c r="B47" s="829"/>
      <c r="C47" s="586" t="s">
        <v>53</v>
      </c>
      <c r="D47" s="206">
        <v>2</v>
      </c>
      <c r="E47" s="206">
        <v>210</v>
      </c>
      <c r="F47" s="807">
        <v>0.97</v>
      </c>
      <c r="G47" s="25">
        <v>1.35</v>
      </c>
      <c r="H47" s="25">
        <v>0.49</v>
      </c>
      <c r="I47" s="25">
        <v>1.6</v>
      </c>
      <c r="J47" s="171">
        <v>0.78</v>
      </c>
    </row>
    <row r="48" spans="1:10" ht="15.75">
      <c r="A48" s="874"/>
      <c r="B48" s="829"/>
      <c r="C48" s="31" t="s">
        <v>54</v>
      </c>
      <c r="D48" s="212"/>
      <c r="E48" s="212"/>
      <c r="F48" s="806"/>
      <c r="G48" s="25"/>
      <c r="H48" s="25"/>
      <c r="I48" s="25"/>
      <c r="J48" s="167"/>
    </row>
    <row r="49" spans="1:10" ht="15.75">
      <c r="A49" s="942"/>
      <c r="B49" s="829"/>
      <c r="C49" s="586" t="s">
        <v>155</v>
      </c>
      <c r="D49" s="62">
        <v>1</v>
      </c>
      <c r="E49" s="206">
        <v>160</v>
      </c>
      <c r="F49" s="807">
        <v>1</v>
      </c>
      <c r="G49" s="25">
        <v>1</v>
      </c>
      <c r="H49" s="25">
        <v>1</v>
      </c>
      <c r="I49" s="25">
        <v>3.5</v>
      </c>
      <c r="J49" s="171">
        <v>0.63</v>
      </c>
    </row>
    <row r="50" spans="1:10" ht="15.75">
      <c r="A50" s="949" t="s">
        <v>147</v>
      </c>
      <c r="B50" s="949"/>
      <c r="C50" s="949"/>
      <c r="D50" s="616">
        <v>2</v>
      </c>
      <c r="E50" s="616">
        <v>370</v>
      </c>
      <c r="F50" s="700">
        <v>0.98</v>
      </c>
      <c r="G50" s="614">
        <v>1.1299999999999999</v>
      </c>
      <c r="H50" s="614">
        <v>0.71</v>
      </c>
      <c r="I50" s="614">
        <v>2.14</v>
      </c>
      <c r="J50" s="614">
        <v>0.72</v>
      </c>
    </row>
    <row r="51" spans="1:10" ht="15.75" customHeight="1">
      <c r="A51" s="873" t="s">
        <v>156</v>
      </c>
      <c r="B51" s="904" t="s">
        <v>56</v>
      </c>
      <c r="C51" s="31" t="s">
        <v>57</v>
      </c>
      <c r="D51" s="201"/>
      <c r="E51" s="201"/>
      <c r="F51" s="805"/>
      <c r="G51" s="213"/>
      <c r="H51" s="213"/>
      <c r="I51" s="213"/>
      <c r="J51" s="213"/>
    </row>
    <row r="52" spans="1:10" ht="15.75">
      <c r="A52" s="874"/>
      <c r="B52" s="904"/>
      <c r="C52" s="31" t="s">
        <v>58</v>
      </c>
      <c r="D52" s="201"/>
      <c r="E52" s="201"/>
      <c r="F52" s="805"/>
      <c r="G52" s="213"/>
      <c r="H52" s="213"/>
      <c r="I52" s="213"/>
      <c r="J52" s="213"/>
    </row>
    <row r="53" spans="1:10" ht="15.75">
      <c r="A53" s="874"/>
      <c r="B53" s="904"/>
      <c r="C53" s="31" t="s">
        <v>157</v>
      </c>
      <c r="D53" s="201"/>
      <c r="E53" s="201"/>
      <c r="F53" s="805"/>
      <c r="G53" s="213"/>
      <c r="H53" s="213"/>
      <c r="I53" s="213"/>
      <c r="J53" s="213"/>
    </row>
    <row r="54" spans="1:10" ht="15.75">
      <c r="A54" s="874"/>
      <c r="B54" s="829" t="s">
        <v>60</v>
      </c>
      <c r="C54" s="31" t="s">
        <v>61</v>
      </c>
      <c r="D54" s="212"/>
      <c r="E54" s="212"/>
      <c r="F54" s="806"/>
      <c r="G54" s="214"/>
      <c r="H54" s="214"/>
      <c r="I54" s="214"/>
      <c r="J54" s="214"/>
    </row>
    <row r="55" spans="1:10" ht="15.75">
      <c r="A55" s="874"/>
      <c r="B55" s="829"/>
      <c r="C55" s="31" t="s">
        <v>62</v>
      </c>
      <c r="D55" s="212"/>
      <c r="E55" s="212"/>
      <c r="F55" s="806"/>
      <c r="G55" s="214"/>
      <c r="H55" s="214"/>
      <c r="I55" s="214"/>
      <c r="J55" s="214"/>
    </row>
    <row r="56" spans="1:10" ht="15.75">
      <c r="A56" s="874"/>
      <c r="B56" s="829"/>
      <c r="C56" s="586" t="s">
        <v>63</v>
      </c>
      <c r="D56" s="206">
        <v>1</v>
      </c>
      <c r="E56" s="206">
        <v>150</v>
      </c>
      <c r="F56" s="807">
        <v>1</v>
      </c>
      <c r="G56" s="25">
        <v>1</v>
      </c>
      <c r="H56" s="25">
        <v>1.0900000000000001</v>
      </c>
      <c r="I56" s="25">
        <v>2.5</v>
      </c>
      <c r="J56" s="171">
        <v>1.0900000000000001</v>
      </c>
    </row>
    <row r="57" spans="1:10" ht="15.75">
      <c r="A57" s="874"/>
      <c r="B57" s="829"/>
      <c r="C57" s="31" t="s">
        <v>64</v>
      </c>
      <c r="D57" s="212"/>
      <c r="E57" s="212"/>
      <c r="F57" s="806"/>
      <c r="G57" s="25"/>
      <c r="H57" s="25"/>
      <c r="I57" s="25"/>
      <c r="J57" s="167"/>
    </row>
    <row r="58" spans="1:10" ht="15.75">
      <c r="A58" s="874"/>
      <c r="B58" s="829"/>
      <c r="C58" s="586" t="s">
        <v>65</v>
      </c>
      <c r="D58" s="62">
        <v>1</v>
      </c>
      <c r="E58" s="62">
        <v>60</v>
      </c>
      <c r="F58" s="807">
        <v>1.07</v>
      </c>
      <c r="G58" s="25">
        <v>1</v>
      </c>
      <c r="H58" s="25">
        <v>1</v>
      </c>
      <c r="I58" s="25" t="e">
        <v>#DIV/0!</v>
      </c>
      <c r="J58" s="171">
        <v>0.51</v>
      </c>
    </row>
    <row r="59" spans="1:10" ht="15.75">
      <c r="A59" s="874"/>
      <c r="B59" s="829"/>
      <c r="C59" s="31" t="s">
        <v>66</v>
      </c>
      <c r="D59" s="212"/>
      <c r="E59" s="212"/>
      <c r="F59" s="806"/>
      <c r="G59" s="214"/>
      <c r="H59" s="214"/>
      <c r="I59" s="214"/>
      <c r="J59" s="214"/>
    </row>
    <row r="60" spans="1:10" ht="15.75">
      <c r="A60" s="874"/>
      <c r="B60" s="941" t="s">
        <v>67</v>
      </c>
      <c r="C60" s="31" t="s">
        <v>68</v>
      </c>
      <c r="D60" s="201"/>
      <c r="E60" s="201"/>
      <c r="F60" s="805"/>
      <c r="G60" s="213"/>
      <c r="H60" s="213"/>
      <c r="I60" s="213"/>
      <c r="J60" s="213"/>
    </row>
    <row r="61" spans="1:10" ht="15.75">
      <c r="A61" s="874"/>
      <c r="B61" s="941"/>
      <c r="C61" s="31" t="s">
        <v>69</v>
      </c>
      <c r="D61" s="201"/>
      <c r="E61" s="201"/>
      <c r="F61" s="805"/>
      <c r="G61" s="213"/>
      <c r="H61" s="213"/>
      <c r="I61" s="213"/>
      <c r="J61" s="213"/>
    </row>
    <row r="62" spans="1:10" ht="15.75">
      <c r="A62" s="874"/>
      <c r="B62" s="941"/>
      <c r="C62" s="31" t="s">
        <v>70</v>
      </c>
      <c r="D62" s="201"/>
      <c r="E62" s="201"/>
      <c r="F62" s="805"/>
      <c r="G62" s="213"/>
      <c r="H62" s="213"/>
      <c r="I62" s="213"/>
      <c r="J62" s="213"/>
    </row>
    <row r="63" spans="1:10" ht="15.75">
      <c r="A63" s="874"/>
      <c r="B63" s="941"/>
      <c r="C63" s="31" t="s">
        <v>158</v>
      </c>
      <c r="D63" s="201"/>
      <c r="E63" s="201"/>
      <c r="F63" s="805"/>
      <c r="G63" s="213"/>
      <c r="H63" s="213"/>
      <c r="I63" s="213"/>
      <c r="J63" s="213"/>
    </row>
    <row r="64" spans="1:10" ht="15.75">
      <c r="A64" s="874"/>
      <c r="B64" s="941" t="s">
        <v>159</v>
      </c>
      <c r="C64" s="31" t="s">
        <v>160</v>
      </c>
      <c r="D64" s="201"/>
      <c r="E64" s="201"/>
      <c r="F64" s="805"/>
      <c r="G64" s="213"/>
      <c r="H64" s="213"/>
      <c r="I64" s="213"/>
      <c r="J64" s="213"/>
    </row>
    <row r="65" spans="1:10" ht="15.75">
      <c r="A65" s="874"/>
      <c r="B65" s="941"/>
      <c r="C65" s="31" t="s">
        <v>74</v>
      </c>
      <c r="D65" s="201"/>
      <c r="E65" s="201"/>
      <c r="F65" s="805"/>
      <c r="G65" s="213"/>
      <c r="H65" s="213"/>
      <c r="I65" s="213"/>
      <c r="J65" s="213"/>
    </row>
    <row r="66" spans="1:10" ht="15.75">
      <c r="A66" s="942"/>
      <c r="B66" s="941"/>
      <c r="C66" s="31" t="s">
        <v>161</v>
      </c>
      <c r="D66" s="201"/>
      <c r="E66" s="201"/>
      <c r="F66" s="805"/>
      <c r="G66" s="213"/>
      <c r="H66" s="213"/>
      <c r="I66" s="213"/>
      <c r="J66" s="213"/>
    </row>
    <row r="67" spans="1:10" ht="15.75">
      <c r="A67" s="949" t="s">
        <v>147</v>
      </c>
      <c r="B67" s="949"/>
      <c r="C67" s="949"/>
      <c r="D67" s="616">
        <f>SUM(D51:D66)</f>
        <v>2</v>
      </c>
      <c r="E67" s="616">
        <f>SUM(E51:E66)</f>
        <v>210</v>
      </c>
      <c r="F67" s="700">
        <v>1.02</v>
      </c>
      <c r="G67" s="614">
        <v>1</v>
      </c>
      <c r="H67" s="614">
        <v>106.0747663551402</v>
      </c>
      <c r="I67" s="614">
        <v>4.5</v>
      </c>
      <c r="J67" s="614">
        <v>0.91</v>
      </c>
    </row>
    <row r="68" spans="1:10" ht="15.75">
      <c r="A68" s="941" t="s">
        <v>162</v>
      </c>
      <c r="B68" s="641" t="s">
        <v>163</v>
      </c>
      <c r="C68" s="31" t="s">
        <v>164</v>
      </c>
      <c r="D68" s="201"/>
      <c r="E68" s="201"/>
      <c r="F68" s="805"/>
      <c r="G68" s="213"/>
      <c r="H68" s="213"/>
      <c r="I68" s="213"/>
      <c r="J68" s="213"/>
    </row>
    <row r="69" spans="1:10" ht="15.75" customHeight="1">
      <c r="A69" s="941"/>
      <c r="B69" s="904" t="s">
        <v>78</v>
      </c>
      <c r="C69" s="31" t="s">
        <v>165</v>
      </c>
      <c r="D69" s="201"/>
      <c r="E69" s="201"/>
      <c r="F69" s="805"/>
      <c r="G69" s="213"/>
      <c r="H69" s="213"/>
      <c r="I69" s="213"/>
      <c r="J69" s="213"/>
    </row>
    <row r="70" spans="1:10" ht="15.75">
      <c r="A70" s="941"/>
      <c r="B70" s="904"/>
      <c r="C70" s="31" t="s">
        <v>80</v>
      </c>
      <c r="D70" s="201"/>
      <c r="E70" s="201"/>
      <c r="F70" s="805"/>
      <c r="G70" s="213"/>
      <c r="H70" s="213"/>
      <c r="I70" s="213"/>
      <c r="J70" s="213"/>
    </row>
    <row r="71" spans="1:10" ht="15.75">
      <c r="A71" s="941"/>
      <c r="B71" s="941" t="s">
        <v>81</v>
      </c>
      <c r="C71" s="31" t="s">
        <v>82</v>
      </c>
      <c r="D71" s="201"/>
      <c r="E71" s="201"/>
      <c r="F71" s="805"/>
      <c r="G71" s="213"/>
      <c r="H71" s="213"/>
      <c r="I71" s="213"/>
      <c r="J71" s="213"/>
    </row>
    <row r="72" spans="1:10" ht="15.75">
      <c r="A72" s="941"/>
      <c r="B72" s="941"/>
      <c r="C72" s="31" t="s">
        <v>83</v>
      </c>
      <c r="D72" s="201"/>
      <c r="E72" s="201"/>
      <c r="F72" s="805"/>
      <c r="G72" s="213"/>
      <c r="H72" s="213"/>
      <c r="I72" s="213"/>
      <c r="J72" s="213"/>
    </row>
    <row r="73" spans="1:10" ht="15.75">
      <c r="A73" s="941"/>
      <c r="B73" s="941" t="s">
        <v>84</v>
      </c>
      <c r="C73" s="31" t="s">
        <v>85</v>
      </c>
      <c r="D73" s="201"/>
      <c r="E73" s="201"/>
      <c r="F73" s="805"/>
      <c r="G73" s="213"/>
      <c r="H73" s="213"/>
      <c r="I73" s="213"/>
      <c r="J73" s="213"/>
    </row>
    <row r="74" spans="1:10" ht="15.75">
      <c r="A74" s="941"/>
      <c r="B74" s="941"/>
      <c r="C74" s="31" t="s">
        <v>86</v>
      </c>
      <c r="D74" s="201"/>
      <c r="E74" s="201"/>
      <c r="F74" s="805"/>
      <c r="G74" s="213"/>
      <c r="H74" s="213"/>
      <c r="I74" s="213"/>
      <c r="J74" s="213"/>
    </row>
    <row r="75" spans="1:10" ht="15.75">
      <c r="A75" s="941"/>
      <c r="B75" s="941" t="s">
        <v>87</v>
      </c>
      <c r="C75" s="31" t="s">
        <v>88</v>
      </c>
      <c r="D75" s="201"/>
      <c r="E75" s="201"/>
      <c r="F75" s="805"/>
      <c r="G75" s="213"/>
      <c r="H75" s="213"/>
      <c r="I75" s="213"/>
      <c r="J75" s="213"/>
    </row>
    <row r="76" spans="1:10" ht="15.75">
      <c r="A76" s="941"/>
      <c r="B76" s="941"/>
      <c r="C76" s="31" t="s">
        <v>89</v>
      </c>
      <c r="D76" s="201"/>
      <c r="E76" s="201"/>
      <c r="F76" s="805"/>
      <c r="G76" s="213"/>
      <c r="H76" s="213"/>
      <c r="I76" s="213"/>
      <c r="J76" s="213"/>
    </row>
    <row r="77" spans="1:10" ht="15.75">
      <c r="A77" s="941"/>
      <c r="B77" s="941"/>
      <c r="C77" s="31" t="s">
        <v>90</v>
      </c>
      <c r="D77" s="201"/>
      <c r="E77" s="201"/>
      <c r="F77" s="805"/>
      <c r="G77" s="213"/>
      <c r="H77" s="213"/>
      <c r="I77" s="213"/>
      <c r="J77" s="213"/>
    </row>
    <row r="78" spans="1:10" ht="15.75">
      <c r="A78" s="941"/>
      <c r="B78" s="941"/>
      <c r="C78" s="31" t="s">
        <v>166</v>
      </c>
      <c r="D78" s="201"/>
      <c r="E78" s="201"/>
      <c r="F78" s="805"/>
      <c r="G78" s="213"/>
      <c r="H78" s="213"/>
      <c r="I78" s="213"/>
      <c r="J78" s="213"/>
    </row>
    <row r="79" spans="1:10" ht="15.75">
      <c r="A79" s="941"/>
      <c r="B79" s="941" t="s">
        <v>167</v>
      </c>
      <c r="C79" s="31" t="s">
        <v>93</v>
      </c>
      <c r="D79" s="201"/>
      <c r="E79" s="201"/>
      <c r="F79" s="805"/>
      <c r="G79" s="213"/>
      <c r="H79" s="213"/>
      <c r="I79" s="213"/>
      <c r="J79" s="213"/>
    </row>
    <row r="80" spans="1:10" ht="15.75">
      <c r="A80" s="941"/>
      <c r="B80" s="941"/>
      <c r="C80" s="31" t="s">
        <v>168</v>
      </c>
      <c r="D80" s="201"/>
      <c r="E80" s="201"/>
      <c r="F80" s="805"/>
      <c r="G80" s="213"/>
      <c r="H80" s="213"/>
      <c r="I80" s="213"/>
      <c r="J80" s="213"/>
    </row>
    <row r="81" spans="1:10" ht="15.75">
      <c r="A81" s="941"/>
      <c r="B81" s="941"/>
      <c r="C81" s="31" t="s">
        <v>169</v>
      </c>
      <c r="D81" s="201"/>
      <c r="E81" s="201"/>
      <c r="F81" s="805"/>
      <c r="G81" s="213"/>
      <c r="H81" s="213"/>
      <c r="I81" s="213"/>
      <c r="J81" s="213"/>
    </row>
    <row r="82" spans="1:10" ht="15.75">
      <c r="A82" s="941"/>
      <c r="B82" s="941" t="s">
        <v>170</v>
      </c>
      <c r="C82" s="31" t="s">
        <v>171</v>
      </c>
      <c r="D82" s="201"/>
      <c r="E82" s="201"/>
      <c r="F82" s="805"/>
      <c r="G82" s="213"/>
      <c r="H82" s="213"/>
      <c r="I82" s="213"/>
      <c r="J82" s="213"/>
    </row>
    <row r="83" spans="1:10" ht="15.75">
      <c r="A83" s="941"/>
      <c r="B83" s="941"/>
      <c r="C83" s="31" t="s">
        <v>172</v>
      </c>
      <c r="D83" s="201"/>
      <c r="E83" s="201"/>
      <c r="F83" s="805"/>
      <c r="G83" s="213"/>
      <c r="H83" s="213"/>
      <c r="I83" s="213"/>
      <c r="J83" s="213"/>
    </row>
    <row r="84" spans="1:10" ht="15.75">
      <c r="A84" s="941"/>
      <c r="B84" s="941"/>
      <c r="C84" s="31" t="s">
        <v>173</v>
      </c>
      <c r="D84" s="201"/>
      <c r="E84" s="201"/>
      <c r="F84" s="805"/>
      <c r="G84" s="213"/>
      <c r="H84" s="213"/>
      <c r="I84" s="213"/>
      <c r="J84" s="213"/>
    </row>
    <row r="85" spans="1:10" ht="15.75">
      <c r="A85" s="949" t="s">
        <v>147</v>
      </c>
      <c r="B85" s="949"/>
      <c r="C85" s="949"/>
      <c r="D85" s="697"/>
      <c r="E85" s="697"/>
      <c r="F85" s="808">
        <v>0</v>
      </c>
      <c r="G85" s="698">
        <v>0</v>
      </c>
      <c r="H85" s="698">
        <v>0</v>
      </c>
      <c r="I85" s="698">
        <v>0</v>
      </c>
      <c r="J85" s="698">
        <v>0</v>
      </c>
    </row>
    <row r="86" spans="1:10" ht="15.75">
      <c r="A86" s="941" t="s">
        <v>174</v>
      </c>
      <c r="B86" s="941" t="s">
        <v>100</v>
      </c>
      <c r="C86" s="31" t="s">
        <v>101</v>
      </c>
      <c r="D86" s="201"/>
      <c r="E86" s="201"/>
      <c r="F86" s="805"/>
      <c r="G86" s="213"/>
      <c r="H86" s="213"/>
      <c r="I86" s="213"/>
      <c r="J86" s="213"/>
    </row>
    <row r="87" spans="1:10" ht="15.75">
      <c r="A87" s="941"/>
      <c r="B87" s="941"/>
      <c r="C87" s="31" t="s">
        <v>102</v>
      </c>
      <c r="D87" s="201"/>
      <c r="E87" s="201"/>
      <c r="F87" s="805"/>
      <c r="G87" s="213"/>
      <c r="H87" s="213"/>
      <c r="I87" s="213"/>
      <c r="J87" s="213"/>
    </row>
    <row r="88" spans="1:10" ht="15.75">
      <c r="A88" s="941"/>
      <c r="B88" s="941"/>
      <c r="C88" s="31" t="s">
        <v>103</v>
      </c>
      <c r="D88" s="201"/>
      <c r="E88" s="201"/>
      <c r="F88" s="805"/>
      <c r="G88" s="213"/>
      <c r="H88" s="213"/>
      <c r="I88" s="213"/>
      <c r="J88" s="213"/>
    </row>
    <row r="89" spans="1:10" ht="15.75">
      <c r="A89" s="941"/>
      <c r="B89" s="641" t="s">
        <v>104</v>
      </c>
      <c r="C89" s="31" t="s">
        <v>105</v>
      </c>
      <c r="D89" s="201"/>
      <c r="E89" s="201"/>
      <c r="F89" s="805"/>
      <c r="G89" s="213"/>
      <c r="H89" s="213"/>
      <c r="I89" s="213"/>
      <c r="J89" s="213"/>
    </row>
    <row r="90" spans="1:10" ht="15.75">
      <c r="A90" s="941"/>
      <c r="B90" s="941" t="s">
        <v>175</v>
      </c>
      <c r="C90" s="31" t="s">
        <v>107</v>
      </c>
      <c r="D90" s="201"/>
      <c r="E90" s="201"/>
      <c r="F90" s="805"/>
      <c r="G90" s="213"/>
      <c r="H90" s="213"/>
      <c r="I90" s="213"/>
      <c r="J90" s="213"/>
    </row>
    <row r="91" spans="1:10" ht="15.75">
      <c r="A91" s="941"/>
      <c r="B91" s="941"/>
      <c r="C91" s="31" t="s">
        <v>108</v>
      </c>
      <c r="D91" s="201"/>
      <c r="E91" s="201"/>
      <c r="F91" s="805"/>
      <c r="G91" s="213"/>
      <c r="H91" s="213"/>
      <c r="I91" s="213"/>
      <c r="J91" s="213"/>
    </row>
    <row r="92" spans="1:10" ht="15.75">
      <c r="A92" s="941"/>
      <c r="B92" s="941"/>
      <c r="C92" s="31" t="s">
        <v>176</v>
      </c>
      <c r="D92" s="201"/>
      <c r="E92" s="201"/>
      <c r="F92" s="805"/>
      <c r="G92" s="213"/>
      <c r="H92" s="213"/>
      <c r="I92" s="213"/>
      <c r="J92" s="213"/>
    </row>
    <row r="93" spans="1:10" ht="15.75">
      <c r="A93" s="949" t="s">
        <v>147</v>
      </c>
      <c r="B93" s="949"/>
      <c r="C93" s="949"/>
      <c r="D93" s="697"/>
      <c r="E93" s="697"/>
      <c r="F93" s="808">
        <v>0</v>
      </c>
      <c r="G93" s="698">
        <v>0</v>
      </c>
      <c r="H93" s="698">
        <v>0</v>
      </c>
      <c r="I93" s="698">
        <v>0</v>
      </c>
      <c r="J93" s="698">
        <v>0</v>
      </c>
    </row>
    <row r="94" spans="1:10" ht="15.75">
      <c r="A94" s="873" t="s">
        <v>177</v>
      </c>
      <c r="B94" s="941" t="s">
        <v>110</v>
      </c>
      <c r="C94" s="31" t="s">
        <v>111</v>
      </c>
      <c r="D94" s="201"/>
      <c r="E94" s="201"/>
      <c r="F94" s="805"/>
      <c r="G94" s="213"/>
      <c r="H94" s="213"/>
      <c r="I94" s="213"/>
      <c r="J94" s="213"/>
    </row>
    <row r="95" spans="1:10" ht="15.75">
      <c r="A95" s="874"/>
      <c r="B95" s="941"/>
      <c r="C95" s="31" t="s">
        <v>112</v>
      </c>
      <c r="D95" s="201"/>
      <c r="E95" s="201"/>
      <c r="F95" s="805"/>
      <c r="G95" s="213"/>
      <c r="H95" s="213"/>
      <c r="I95" s="213"/>
      <c r="J95" s="213"/>
    </row>
    <row r="96" spans="1:10" ht="15.75">
      <c r="A96" s="874"/>
      <c r="B96" s="941"/>
      <c r="C96" s="31" t="s">
        <v>178</v>
      </c>
      <c r="D96" s="201"/>
      <c r="E96" s="201"/>
      <c r="F96" s="805"/>
      <c r="G96" s="213"/>
      <c r="H96" s="213"/>
      <c r="I96" s="213"/>
      <c r="J96" s="213"/>
    </row>
    <row r="97" spans="1:10" ht="15.75">
      <c r="A97" s="874"/>
      <c r="B97" s="941" t="s">
        <v>114</v>
      </c>
      <c r="C97" s="31" t="s">
        <v>179</v>
      </c>
      <c r="D97" s="201"/>
      <c r="E97" s="201"/>
      <c r="F97" s="805"/>
      <c r="G97" s="213"/>
      <c r="H97" s="213"/>
      <c r="I97" s="213"/>
      <c r="J97" s="213"/>
    </row>
    <row r="98" spans="1:10" ht="15.75">
      <c r="A98" s="874"/>
      <c r="B98" s="941"/>
      <c r="C98" s="31" t="s">
        <v>116</v>
      </c>
      <c r="D98" s="201"/>
      <c r="E98" s="201"/>
      <c r="F98" s="805"/>
      <c r="G98" s="213"/>
      <c r="H98" s="213"/>
      <c r="I98" s="213"/>
      <c r="J98" s="213"/>
    </row>
    <row r="99" spans="1:10" ht="15.75">
      <c r="A99" s="874"/>
      <c r="B99" s="941"/>
      <c r="C99" s="31" t="s">
        <v>117</v>
      </c>
      <c r="D99" s="201"/>
      <c r="E99" s="201"/>
      <c r="F99" s="805"/>
      <c r="G99" s="213"/>
      <c r="H99" s="213"/>
      <c r="I99" s="213"/>
      <c r="J99" s="213"/>
    </row>
    <row r="100" spans="1:10" ht="15.75">
      <c r="A100" s="874"/>
      <c r="B100" s="829" t="s">
        <v>180</v>
      </c>
      <c r="C100" s="586" t="s">
        <v>181</v>
      </c>
      <c r="D100" s="206">
        <v>1</v>
      </c>
      <c r="E100" s="206">
        <v>62</v>
      </c>
      <c r="F100" s="807">
        <v>1.17</v>
      </c>
      <c r="G100" s="25">
        <v>1</v>
      </c>
      <c r="H100" s="25">
        <v>1</v>
      </c>
      <c r="I100" s="25">
        <v>4</v>
      </c>
      <c r="J100" s="171">
        <v>0.45</v>
      </c>
    </row>
    <row r="101" spans="1:10" ht="15.75">
      <c r="A101" s="874"/>
      <c r="B101" s="829"/>
      <c r="C101" s="31" t="s">
        <v>120</v>
      </c>
      <c r="D101" s="201"/>
      <c r="E101" s="201"/>
      <c r="F101" s="201"/>
      <c r="G101" s="201"/>
      <c r="H101" s="201"/>
      <c r="I101" s="201"/>
      <c r="J101" s="201"/>
    </row>
    <row r="102" spans="1:10" ht="15.75">
      <c r="A102" s="874"/>
      <c r="B102" s="941" t="s">
        <v>121</v>
      </c>
      <c r="C102" s="31" t="s">
        <v>182</v>
      </c>
      <c r="D102" s="201"/>
      <c r="E102" s="201"/>
      <c r="F102" s="805"/>
      <c r="G102" s="213"/>
      <c r="H102" s="213"/>
      <c r="I102" s="213"/>
      <c r="J102" s="213"/>
    </row>
    <row r="103" spans="1:10" ht="15.75">
      <c r="A103" s="874"/>
      <c r="B103" s="941"/>
      <c r="C103" s="31" t="s">
        <v>183</v>
      </c>
      <c r="D103" s="201"/>
      <c r="E103" s="201"/>
      <c r="F103" s="805"/>
      <c r="G103" s="213"/>
      <c r="H103" s="213"/>
      <c r="I103" s="213"/>
      <c r="J103" s="213"/>
    </row>
    <row r="104" spans="1:10" ht="15.75">
      <c r="A104" s="874"/>
      <c r="B104" s="941" t="s">
        <v>124</v>
      </c>
      <c r="C104" s="31" t="s">
        <v>125</v>
      </c>
      <c r="D104" s="201"/>
      <c r="E104" s="201"/>
      <c r="F104" s="805"/>
      <c r="G104" s="213"/>
      <c r="H104" s="213"/>
      <c r="I104" s="213"/>
      <c r="J104" s="213"/>
    </row>
    <row r="105" spans="1:10" ht="15.75">
      <c r="A105" s="874"/>
      <c r="B105" s="941"/>
      <c r="C105" s="31" t="s">
        <v>126</v>
      </c>
      <c r="D105" s="201"/>
      <c r="E105" s="201"/>
      <c r="F105" s="805"/>
      <c r="G105" s="213"/>
      <c r="H105" s="213"/>
      <c r="I105" s="213"/>
      <c r="J105" s="213"/>
    </row>
    <row r="106" spans="1:10" ht="15.75">
      <c r="A106" s="874"/>
      <c r="B106" s="941" t="s">
        <v>127</v>
      </c>
      <c r="C106" s="31" t="s">
        <v>128</v>
      </c>
      <c r="D106" s="201"/>
      <c r="E106" s="201"/>
      <c r="F106" s="805"/>
      <c r="G106" s="213"/>
      <c r="H106" s="213"/>
      <c r="I106" s="213"/>
      <c r="J106" s="213"/>
    </row>
    <row r="107" spans="1:10" ht="15.75">
      <c r="A107" s="874"/>
      <c r="B107" s="941"/>
      <c r="C107" s="31" t="s">
        <v>129</v>
      </c>
      <c r="D107" s="201"/>
      <c r="E107" s="201"/>
      <c r="F107" s="805"/>
      <c r="G107" s="213"/>
      <c r="H107" s="213"/>
      <c r="I107" s="213"/>
      <c r="J107" s="213"/>
    </row>
    <row r="108" spans="1:10" ht="15.75">
      <c r="A108" s="874"/>
      <c r="B108" s="941"/>
      <c r="C108" s="31" t="s">
        <v>184</v>
      </c>
      <c r="D108" s="201"/>
      <c r="E108" s="201"/>
      <c r="F108" s="805"/>
      <c r="G108" s="213"/>
      <c r="H108" s="213"/>
      <c r="I108" s="213"/>
      <c r="J108" s="213"/>
    </row>
    <row r="109" spans="1:10" ht="15.75">
      <c r="A109" s="949" t="s">
        <v>147</v>
      </c>
      <c r="B109" s="949"/>
      <c r="C109" s="949"/>
      <c r="D109" s="616">
        <f>SUM(D94:D108)</f>
        <v>1</v>
      </c>
      <c r="E109" s="616">
        <f>SUM(E94:E108)</f>
        <v>62</v>
      </c>
      <c r="F109" s="700">
        <v>1.17</v>
      </c>
      <c r="G109" s="614">
        <v>1</v>
      </c>
      <c r="H109" s="614">
        <v>1</v>
      </c>
      <c r="I109" s="614">
        <v>4</v>
      </c>
      <c r="J109" s="614">
        <v>0.45</v>
      </c>
    </row>
    <row r="110" spans="1:10" ht="15.75">
      <c r="A110" s="949" t="s">
        <v>185</v>
      </c>
      <c r="B110" s="949"/>
      <c r="C110" s="949"/>
      <c r="D110" s="710">
        <f>D14+D25+D41+D50+D67+D85+D93+D109</f>
        <v>6</v>
      </c>
      <c r="E110" s="710">
        <f>E14+E25+E41+E50+E67+E85+E93+E109</f>
        <v>702</v>
      </c>
      <c r="F110" s="700">
        <v>0.98</v>
      </c>
      <c r="G110" s="614">
        <v>1.06</v>
      </c>
      <c r="H110" s="614">
        <v>0.86</v>
      </c>
      <c r="I110" s="614">
        <v>3.03</v>
      </c>
      <c r="J110" s="614">
        <v>0.72</v>
      </c>
    </row>
    <row r="111" spans="1:10">
      <c r="A111" s="207" t="s">
        <v>186</v>
      </c>
      <c r="B111" s="914" t="s">
        <v>375</v>
      </c>
      <c r="C111" s="914"/>
      <c r="D111" s="914"/>
      <c r="E111" s="914"/>
      <c r="F111" s="914"/>
      <c r="G111" s="914"/>
      <c r="H111" s="914"/>
      <c r="I111" s="914"/>
      <c r="J111" s="1096"/>
    </row>
    <row r="112" spans="1:10">
      <c r="A112" s="208" t="s">
        <v>187</v>
      </c>
      <c r="B112" s="930" t="s">
        <v>206</v>
      </c>
      <c r="C112" s="930"/>
      <c r="D112" s="930"/>
      <c r="E112" s="930"/>
      <c r="F112" s="930"/>
      <c r="G112" s="930"/>
      <c r="H112" s="930"/>
      <c r="I112" s="930"/>
      <c r="J112" s="1097"/>
    </row>
    <row r="113" spans="1:10">
      <c r="A113" s="209" t="s">
        <v>256</v>
      </c>
      <c r="B113" s="1098" t="s">
        <v>321</v>
      </c>
      <c r="C113" s="1098"/>
      <c r="D113" s="1098"/>
      <c r="E113" s="1098"/>
      <c r="F113" s="1098"/>
      <c r="G113" s="1098"/>
      <c r="H113" s="1098"/>
      <c r="I113" s="1098"/>
      <c r="J113" s="1099"/>
    </row>
    <row r="114" spans="1:10" ht="15.75" thickBot="1">
      <c r="G114" s="210"/>
    </row>
    <row r="115" spans="1:10">
      <c r="G115" s="211"/>
    </row>
    <row r="116" spans="1:10">
      <c r="D116" s="4"/>
    </row>
  </sheetData>
  <mergeCells count="61">
    <mergeCell ref="A1:J1"/>
    <mergeCell ref="B111:J111"/>
    <mergeCell ref="B112:J112"/>
    <mergeCell ref="B113:J113"/>
    <mergeCell ref="G3:G5"/>
    <mergeCell ref="H3:H5"/>
    <mergeCell ref="I3:I5"/>
    <mergeCell ref="J3:J5"/>
    <mergeCell ref="A2:J2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F3:F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18"/>
  <sheetViews>
    <sheetView topLeftCell="A4" zoomScale="75" zoomScaleNormal="75" workbookViewId="0">
      <pane xSplit="2" ySplit="4" topLeftCell="C8" activePane="bottomRight" state="frozen"/>
      <selection activeCell="A4" sqref="A4"/>
      <selection pane="topRight" activeCell="C4" sqref="C4"/>
      <selection pane="bottomLeft" activeCell="A6" sqref="A6"/>
      <selection pane="bottomRight" activeCell="G121" sqref="G121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0" ht="28.5" customHeight="1">
      <c r="A1" s="935" t="s">
        <v>251</v>
      </c>
      <c r="B1" s="935"/>
      <c r="C1" s="935"/>
      <c r="D1" s="935"/>
      <c r="E1" s="935"/>
      <c r="F1" s="935"/>
      <c r="G1" s="935"/>
      <c r="H1" s="935"/>
      <c r="I1" s="935"/>
      <c r="J1" s="935"/>
    </row>
    <row r="2" spans="1:10" ht="31.5" customHeight="1">
      <c r="A2" s="1100" t="s">
        <v>320</v>
      </c>
      <c r="B2" s="1100"/>
      <c r="C2" s="1100"/>
      <c r="D2" s="1100"/>
      <c r="E2" s="1100"/>
      <c r="F2" s="1100"/>
      <c r="G2" s="1100"/>
      <c r="H2" s="1100"/>
      <c r="I2" s="1100"/>
      <c r="J2" s="1100"/>
    </row>
    <row r="3" spans="1:10" ht="39" customHeight="1">
      <c r="A3" s="268"/>
      <c r="B3" s="268"/>
      <c r="C3" s="268"/>
      <c r="D3" s="267"/>
      <c r="E3" s="269"/>
      <c r="F3" s="267"/>
      <c r="G3" s="266"/>
      <c r="H3" s="266"/>
      <c r="I3" s="266"/>
      <c r="J3" s="266" t="s">
        <v>346</v>
      </c>
    </row>
    <row r="4" spans="1:10" ht="20.100000000000001" customHeight="1">
      <c r="A4" s="1103" t="s">
        <v>374</v>
      </c>
      <c r="B4" s="1103"/>
      <c r="C4" s="1103"/>
      <c r="D4" s="1103"/>
      <c r="E4" s="1103"/>
      <c r="F4" s="1103"/>
      <c r="G4" s="1103"/>
      <c r="H4" s="1103"/>
      <c r="I4" s="1103"/>
      <c r="J4" s="1103"/>
    </row>
    <row r="5" spans="1:10" ht="20.100000000000001" customHeight="1">
      <c r="A5" s="1104" t="s">
        <v>349</v>
      </c>
      <c r="B5" s="1104"/>
      <c r="C5" s="1104"/>
      <c r="D5" s="1104"/>
      <c r="E5" s="1104"/>
      <c r="F5" s="1104"/>
      <c r="G5" s="1104"/>
      <c r="H5" s="1104"/>
      <c r="I5" s="1104"/>
      <c r="J5" s="1104"/>
    </row>
    <row r="6" spans="1:10" ht="48" customHeight="1">
      <c r="A6" s="1105" t="s">
        <v>141</v>
      </c>
      <c r="B6" s="1105" t="s">
        <v>1</v>
      </c>
      <c r="C6" s="1105" t="s">
        <v>2</v>
      </c>
      <c r="D6" s="1111" t="s">
        <v>313</v>
      </c>
      <c r="E6" s="1101" t="s">
        <v>314</v>
      </c>
      <c r="F6" s="1111" t="s">
        <v>365</v>
      </c>
      <c r="G6" s="1109" t="s">
        <v>322</v>
      </c>
      <c r="H6" s="1109" t="s">
        <v>323</v>
      </c>
      <c r="I6" s="1109" t="s">
        <v>324</v>
      </c>
      <c r="J6" s="1109" t="s">
        <v>346</v>
      </c>
    </row>
    <row r="7" spans="1:10" ht="69" customHeight="1">
      <c r="A7" s="1106"/>
      <c r="B7" s="1106"/>
      <c r="C7" s="1106"/>
      <c r="D7" s="1112"/>
      <c r="E7" s="1102"/>
      <c r="F7" s="1112"/>
      <c r="G7" s="1110"/>
      <c r="H7" s="1110"/>
      <c r="I7" s="1110"/>
      <c r="J7" s="1110"/>
    </row>
    <row r="8" spans="1:10" ht="15.75" hidden="1">
      <c r="A8" s="941" t="s">
        <v>143</v>
      </c>
      <c r="B8" s="941" t="s">
        <v>4</v>
      </c>
      <c r="C8" s="31" t="s">
        <v>5</v>
      </c>
      <c r="D8" s="201"/>
      <c r="E8" s="201"/>
      <c r="F8" s="213"/>
      <c r="G8" s="213"/>
      <c r="H8" s="213"/>
      <c r="I8" s="213"/>
      <c r="J8" s="213"/>
    </row>
    <row r="9" spans="1:10" ht="15.75" hidden="1" customHeight="1">
      <c r="A9" s="941"/>
      <c r="B9" s="941"/>
      <c r="C9" s="31" t="s">
        <v>6</v>
      </c>
      <c r="D9" s="201"/>
      <c r="E9" s="201"/>
      <c r="F9" s="213"/>
      <c r="G9" s="213"/>
      <c r="H9" s="213"/>
      <c r="I9" s="213"/>
      <c r="J9" s="213"/>
    </row>
    <row r="10" spans="1:10" ht="15.75" hidden="1">
      <c r="A10" s="941"/>
      <c r="B10" s="941" t="s">
        <v>7</v>
      </c>
      <c r="C10" s="31" t="s">
        <v>8</v>
      </c>
      <c r="D10" s="201"/>
      <c r="E10" s="201"/>
      <c r="F10" s="213"/>
      <c r="G10" s="213"/>
      <c r="H10" s="213"/>
      <c r="I10" s="213"/>
      <c r="J10" s="213"/>
    </row>
    <row r="11" spans="1:10" ht="15.75" hidden="1">
      <c r="A11" s="941"/>
      <c r="B11" s="941"/>
      <c r="C11" s="31" t="s">
        <v>9</v>
      </c>
      <c r="D11" s="201"/>
      <c r="E11" s="201"/>
      <c r="F11" s="213"/>
      <c r="G11" s="213"/>
      <c r="H11" s="213"/>
      <c r="I11" s="213"/>
      <c r="J11" s="213"/>
    </row>
    <row r="12" spans="1:10" ht="15.75" hidden="1">
      <c r="A12" s="941"/>
      <c r="B12" s="941"/>
      <c r="C12" s="31" t="s">
        <v>10</v>
      </c>
      <c r="D12" s="201"/>
      <c r="E12" s="201"/>
      <c r="F12" s="213"/>
      <c r="G12" s="213"/>
      <c r="H12" s="213"/>
      <c r="I12" s="213"/>
      <c r="J12" s="213"/>
    </row>
    <row r="13" spans="1:10" ht="15.75" hidden="1">
      <c r="A13" s="941"/>
      <c r="B13" s="904" t="s">
        <v>11</v>
      </c>
      <c r="C13" s="31" t="s">
        <v>144</v>
      </c>
      <c r="D13" s="201"/>
      <c r="E13" s="201"/>
      <c r="F13" s="213"/>
      <c r="G13" s="213"/>
      <c r="H13" s="213"/>
      <c r="I13" s="213"/>
      <c r="J13" s="213"/>
    </row>
    <row r="14" spans="1:10" ht="15.75" hidden="1">
      <c r="A14" s="941"/>
      <c r="B14" s="904"/>
      <c r="C14" s="31" t="s">
        <v>145</v>
      </c>
      <c r="D14" s="201"/>
      <c r="E14" s="201"/>
      <c r="F14" s="213"/>
      <c r="G14" s="213"/>
      <c r="H14" s="213"/>
      <c r="I14" s="213"/>
      <c r="J14" s="213"/>
    </row>
    <row r="15" spans="1:10" ht="15.75" hidden="1">
      <c r="A15" s="941"/>
      <c r="B15" s="904"/>
      <c r="C15" s="31" t="s">
        <v>146</v>
      </c>
      <c r="D15" s="201"/>
      <c r="E15" s="201"/>
      <c r="F15" s="213"/>
      <c r="G15" s="213"/>
      <c r="H15" s="213"/>
      <c r="I15" s="213"/>
      <c r="J15" s="213"/>
    </row>
    <row r="16" spans="1:10" ht="15.75" hidden="1">
      <c r="A16" s="1107" t="s">
        <v>147</v>
      </c>
      <c r="B16" s="1107"/>
      <c r="C16" s="1107"/>
      <c r="D16" s="202"/>
      <c r="E16" s="202"/>
      <c r="F16" s="57"/>
      <c r="G16" s="57"/>
      <c r="H16" s="57"/>
      <c r="I16" s="57"/>
      <c r="J16" s="57"/>
    </row>
    <row r="17" spans="1:14" ht="15.75" hidden="1">
      <c r="A17" s="1108" t="s">
        <v>148</v>
      </c>
      <c r="B17" s="866" t="s">
        <v>15</v>
      </c>
      <c r="C17" s="124" t="s">
        <v>16</v>
      </c>
      <c r="D17" s="201"/>
      <c r="E17" s="201"/>
      <c r="F17" s="201"/>
      <c r="G17" s="201"/>
      <c r="H17" s="201"/>
      <c r="I17" s="201"/>
      <c r="J17" s="201"/>
      <c r="K17" s="2"/>
      <c r="L17" s="2"/>
      <c r="M17" s="2"/>
    </row>
    <row r="18" spans="1:14" ht="15.75" hidden="1">
      <c r="A18" s="1108"/>
      <c r="B18" s="866"/>
      <c r="C18" s="123" t="s">
        <v>17</v>
      </c>
      <c r="D18" s="201"/>
      <c r="E18" s="201"/>
      <c r="F18" s="201"/>
      <c r="G18" s="201"/>
      <c r="H18" s="201"/>
      <c r="I18" s="201"/>
      <c r="J18" s="201"/>
      <c r="K18" s="2"/>
      <c r="L18" s="2"/>
      <c r="M18" s="2"/>
    </row>
    <row r="19" spans="1:14" ht="15.75" hidden="1">
      <c r="A19" s="1108"/>
      <c r="B19" s="866"/>
      <c r="C19" s="124" t="s">
        <v>18</v>
      </c>
      <c r="D19" s="201"/>
      <c r="E19" s="201"/>
      <c r="F19" s="201"/>
      <c r="G19" s="201"/>
      <c r="H19" s="201"/>
      <c r="I19" s="201"/>
      <c r="J19" s="201"/>
      <c r="K19" s="2"/>
      <c r="L19" s="2"/>
      <c r="M19" s="2"/>
    </row>
    <row r="20" spans="1:14" ht="15.75" hidden="1">
      <c r="A20" s="1108"/>
      <c r="B20" s="908" t="s">
        <v>19</v>
      </c>
      <c r="C20" s="124" t="s">
        <v>20</v>
      </c>
      <c r="D20" s="201"/>
      <c r="E20" s="201"/>
      <c r="F20" s="213"/>
      <c r="G20" s="213"/>
      <c r="H20" s="213"/>
      <c r="I20" s="213"/>
      <c r="J20" s="213"/>
      <c r="K20" s="2"/>
      <c r="L20" s="2"/>
    </row>
    <row r="21" spans="1:14" ht="15.75" hidden="1">
      <c r="A21" s="1108"/>
      <c r="B21" s="908"/>
      <c r="C21" s="124" t="s">
        <v>21</v>
      </c>
      <c r="D21" s="201"/>
      <c r="E21" s="201"/>
      <c r="F21" s="213"/>
      <c r="G21" s="213"/>
      <c r="H21" s="213"/>
      <c r="I21" s="213"/>
      <c r="J21" s="213"/>
      <c r="K21" s="204"/>
      <c r="L21" s="204"/>
      <c r="M21" s="204"/>
      <c r="N21" s="4"/>
    </row>
    <row r="22" spans="1:14" ht="15.75" hidden="1">
      <c r="A22" s="1108"/>
      <c r="B22" s="937" t="s">
        <v>22</v>
      </c>
      <c r="C22" s="124" t="s">
        <v>23</v>
      </c>
      <c r="D22" s="201"/>
      <c r="E22" s="201"/>
      <c r="F22" s="213"/>
      <c r="G22" s="213"/>
      <c r="H22" s="213"/>
      <c r="I22" s="213"/>
      <c r="J22" s="213"/>
    </row>
    <row r="23" spans="1:14" ht="15.75" hidden="1">
      <c r="A23" s="1108"/>
      <c r="B23" s="937"/>
      <c r="C23" s="124" t="s">
        <v>24</v>
      </c>
      <c r="D23" s="201"/>
      <c r="E23" s="201"/>
      <c r="F23" s="213"/>
      <c r="G23" s="213"/>
      <c r="H23" s="213"/>
      <c r="I23" s="213"/>
      <c r="J23" s="213"/>
      <c r="K23" s="4"/>
      <c r="L23" s="2"/>
      <c r="M23" s="2"/>
    </row>
    <row r="24" spans="1:14" ht="15.75" hidden="1">
      <c r="A24" s="1108"/>
      <c r="B24" s="937" t="s">
        <v>25</v>
      </c>
      <c r="C24" s="124" t="s">
        <v>26</v>
      </c>
      <c r="D24" s="201"/>
      <c r="E24" s="201"/>
      <c r="F24" s="213"/>
      <c r="G24" s="213"/>
      <c r="H24" s="213"/>
      <c r="I24" s="213"/>
      <c r="J24" s="213"/>
      <c r="K24" s="4"/>
      <c r="L24" s="2"/>
      <c r="M24" s="2"/>
    </row>
    <row r="25" spans="1:14" ht="15.75" hidden="1">
      <c r="A25" s="1108"/>
      <c r="B25" s="937"/>
      <c r="C25" s="124" t="s">
        <v>27</v>
      </c>
      <c r="D25" s="201"/>
      <c r="E25" s="201"/>
      <c r="F25" s="213"/>
      <c r="G25" s="213"/>
      <c r="H25" s="213"/>
      <c r="I25" s="213"/>
      <c r="J25" s="213"/>
      <c r="K25" s="2"/>
      <c r="L25" s="2"/>
      <c r="M25" s="2"/>
    </row>
    <row r="26" spans="1:14" ht="15.75" hidden="1">
      <c r="A26" s="1108"/>
      <c r="B26" s="937"/>
      <c r="C26" s="124" t="s">
        <v>149</v>
      </c>
      <c r="D26" s="201"/>
      <c r="E26" s="201"/>
      <c r="F26" s="213"/>
      <c r="G26" s="213"/>
      <c r="H26" s="213"/>
      <c r="I26" s="213"/>
      <c r="J26" s="213"/>
      <c r="K26" s="205"/>
      <c r="L26" s="205"/>
      <c r="M26" s="205"/>
    </row>
    <row r="27" spans="1:14" ht="15.75" hidden="1">
      <c r="A27" s="1107" t="s">
        <v>147</v>
      </c>
      <c r="B27" s="1107"/>
      <c r="C27" s="1107"/>
      <c r="D27" s="202"/>
      <c r="E27" s="202"/>
      <c r="F27" s="57"/>
      <c r="G27" s="57"/>
      <c r="H27" s="57"/>
      <c r="I27" s="57"/>
      <c r="J27" s="57"/>
    </row>
    <row r="28" spans="1:14" ht="15.75" hidden="1">
      <c r="A28" s="941" t="s">
        <v>150</v>
      </c>
      <c r="B28" s="941" t="s">
        <v>29</v>
      </c>
      <c r="C28" s="31" t="s">
        <v>30</v>
      </c>
      <c r="D28" s="201"/>
      <c r="E28" s="201"/>
      <c r="F28" s="213"/>
      <c r="G28" s="213"/>
      <c r="H28" s="213"/>
      <c r="I28" s="213"/>
      <c r="J28" s="213"/>
    </row>
    <row r="29" spans="1:14" ht="15.75" hidden="1">
      <c r="A29" s="941"/>
      <c r="B29" s="941"/>
      <c r="C29" s="31" t="s">
        <v>31</v>
      </c>
      <c r="D29" s="201"/>
      <c r="E29" s="201"/>
      <c r="F29" s="213"/>
      <c r="G29" s="213"/>
      <c r="H29" s="213"/>
      <c r="I29" s="213"/>
      <c r="J29" s="213"/>
    </row>
    <row r="30" spans="1:14" ht="15.75" hidden="1">
      <c r="A30" s="941"/>
      <c r="B30" s="941"/>
      <c r="C30" s="31" t="s">
        <v>32</v>
      </c>
      <c r="D30" s="201"/>
      <c r="E30" s="201"/>
      <c r="F30" s="213"/>
      <c r="G30" s="213"/>
      <c r="H30" s="213"/>
      <c r="I30" s="213"/>
      <c r="J30" s="213"/>
    </row>
    <row r="31" spans="1:14" ht="15.75" hidden="1">
      <c r="A31" s="941"/>
      <c r="B31" s="941"/>
      <c r="C31" s="31" t="s">
        <v>33</v>
      </c>
      <c r="D31" s="201"/>
      <c r="E31" s="201"/>
      <c r="F31" s="213"/>
      <c r="G31" s="213"/>
      <c r="H31" s="213"/>
      <c r="I31" s="213"/>
      <c r="J31" s="213"/>
    </row>
    <row r="32" spans="1:14" ht="15.75" hidden="1">
      <c r="A32" s="941"/>
      <c r="B32" s="941"/>
      <c r="C32" s="31" t="s">
        <v>151</v>
      </c>
      <c r="D32" s="201"/>
      <c r="E32" s="201"/>
      <c r="F32" s="213"/>
      <c r="G32" s="213"/>
      <c r="H32" s="213"/>
      <c r="I32" s="213"/>
      <c r="J32" s="213"/>
    </row>
    <row r="33" spans="1:10" ht="15.75" hidden="1">
      <c r="A33" s="941"/>
      <c r="B33" s="941" t="s">
        <v>35</v>
      </c>
      <c r="C33" s="31" t="s">
        <v>36</v>
      </c>
      <c r="D33" s="201"/>
      <c r="E33" s="201"/>
      <c r="F33" s="213"/>
      <c r="G33" s="213"/>
      <c r="H33" s="213"/>
      <c r="I33" s="213"/>
      <c r="J33" s="213"/>
    </row>
    <row r="34" spans="1:10" ht="15.75" hidden="1">
      <c r="A34" s="941"/>
      <c r="B34" s="941"/>
      <c r="C34" s="31" t="s">
        <v>37</v>
      </c>
      <c r="D34" s="201"/>
      <c r="E34" s="201"/>
      <c r="F34" s="213"/>
      <c r="G34" s="213"/>
      <c r="H34" s="213"/>
      <c r="I34" s="213"/>
      <c r="J34" s="213"/>
    </row>
    <row r="35" spans="1:10" ht="15.75" hidden="1">
      <c r="A35" s="941"/>
      <c r="B35" s="941"/>
      <c r="C35" s="31" t="s">
        <v>38</v>
      </c>
      <c r="D35" s="201"/>
      <c r="E35" s="201"/>
      <c r="F35" s="213"/>
      <c r="G35" s="213"/>
      <c r="H35" s="213"/>
      <c r="I35" s="213"/>
      <c r="J35" s="213"/>
    </row>
    <row r="36" spans="1:10" ht="15.75" hidden="1">
      <c r="A36" s="941"/>
      <c r="B36" s="941"/>
      <c r="C36" s="31" t="s">
        <v>39</v>
      </c>
      <c r="D36" s="201"/>
      <c r="E36" s="201"/>
      <c r="F36" s="213"/>
      <c r="G36" s="213"/>
      <c r="H36" s="213"/>
      <c r="I36" s="213"/>
      <c r="J36" s="213"/>
    </row>
    <row r="37" spans="1:10" ht="15.75" hidden="1">
      <c r="A37" s="941"/>
      <c r="B37" s="941"/>
      <c r="C37" s="31" t="s">
        <v>40</v>
      </c>
      <c r="D37" s="201"/>
      <c r="E37" s="201"/>
      <c r="F37" s="213"/>
      <c r="G37" s="213"/>
      <c r="H37" s="213"/>
      <c r="I37" s="213"/>
      <c r="J37" s="213"/>
    </row>
    <row r="38" spans="1:10" ht="15.75" hidden="1">
      <c r="A38" s="941"/>
      <c r="B38" s="941"/>
      <c r="C38" s="31" t="s">
        <v>152</v>
      </c>
      <c r="D38" s="201"/>
      <c r="E38" s="201"/>
      <c r="F38" s="213"/>
      <c r="G38" s="213"/>
      <c r="H38" s="213"/>
      <c r="I38" s="213"/>
      <c r="J38" s="213"/>
    </row>
    <row r="39" spans="1:10" ht="15.75" hidden="1">
      <c r="A39" s="941"/>
      <c r="B39" s="941" t="s">
        <v>42</v>
      </c>
      <c r="C39" s="31" t="s">
        <v>43</v>
      </c>
      <c r="D39" s="201"/>
      <c r="E39" s="201"/>
      <c r="F39" s="213"/>
      <c r="G39" s="213"/>
      <c r="H39" s="213"/>
      <c r="I39" s="213"/>
      <c r="J39" s="213"/>
    </row>
    <row r="40" spans="1:10" ht="15.75" hidden="1">
      <c r="A40" s="941"/>
      <c r="B40" s="941"/>
      <c r="C40" s="31" t="s">
        <v>44</v>
      </c>
      <c r="D40" s="201"/>
      <c r="E40" s="201"/>
      <c r="F40" s="213"/>
      <c r="G40" s="213"/>
      <c r="H40" s="213"/>
      <c r="I40" s="213"/>
      <c r="J40" s="213"/>
    </row>
    <row r="41" spans="1:10" ht="15.75" hidden="1">
      <c r="A41" s="941"/>
      <c r="B41" s="941"/>
      <c r="C41" s="31" t="s">
        <v>153</v>
      </c>
      <c r="D41" s="201"/>
      <c r="E41" s="201"/>
      <c r="F41" s="213"/>
      <c r="G41" s="213"/>
      <c r="H41" s="213"/>
      <c r="I41" s="213"/>
      <c r="J41" s="213"/>
    </row>
    <row r="42" spans="1:10" ht="15.75" hidden="1">
      <c r="A42" s="941"/>
      <c r="B42" s="941"/>
      <c r="C42" s="31" t="s">
        <v>46</v>
      </c>
      <c r="D42" s="201"/>
      <c r="E42" s="201"/>
      <c r="F42" s="213"/>
      <c r="G42" s="213"/>
      <c r="H42" s="213"/>
      <c r="I42" s="213"/>
      <c r="J42" s="213"/>
    </row>
    <row r="43" spans="1:10" ht="15.75" hidden="1">
      <c r="A43" s="1107" t="s">
        <v>147</v>
      </c>
      <c r="B43" s="1107"/>
      <c r="C43" s="1107"/>
      <c r="D43" s="202"/>
      <c r="E43" s="202"/>
      <c r="F43" s="57"/>
      <c r="G43" s="57"/>
      <c r="H43" s="57"/>
      <c r="I43" s="57"/>
      <c r="J43" s="57"/>
    </row>
    <row r="44" spans="1:10" ht="15.75">
      <c r="A44" s="831" t="s">
        <v>154</v>
      </c>
      <c r="B44" s="831" t="s">
        <v>47</v>
      </c>
      <c r="C44" s="757" t="s">
        <v>48</v>
      </c>
      <c r="D44" s="441">
        <v>1</v>
      </c>
      <c r="E44" s="441">
        <v>13</v>
      </c>
      <c r="F44" s="442">
        <v>94.871794871794876</v>
      </c>
      <c r="G44" s="442">
        <v>100</v>
      </c>
      <c r="H44" s="442">
        <v>100</v>
      </c>
      <c r="I44" s="442">
        <v>105.88235294117648</v>
      </c>
      <c r="J44" s="442">
        <v>100</v>
      </c>
    </row>
    <row r="45" spans="1:10" ht="15.75">
      <c r="A45" s="831"/>
      <c r="B45" s="831"/>
      <c r="C45" s="31" t="s">
        <v>49</v>
      </c>
      <c r="D45" s="441"/>
      <c r="E45" s="441"/>
      <c r="F45" s="442"/>
      <c r="G45" s="442"/>
      <c r="H45" s="442"/>
      <c r="I45" s="442"/>
      <c r="J45" s="442"/>
    </row>
    <row r="46" spans="1:10" ht="15.75">
      <c r="A46" s="831"/>
      <c r="B46" s="831"/>
      <c r="C46" s="31" t="s">
        <v>50</v>
      </c>
      <c r="D46" s="441"/>
      <c r="E46" s="441"/>
      <c r="F46" s="442"/>
      <c r="G46" s="442"/>
      <c r="H46" s="442"/>
      <c r="I46" s="442"/>
      <c r="J46" s="442"/>
    </row>
    <row r="47" spans="1:10" ht="15.75">
      <c r="A47" s="831"/>
      <c r="B47" s="831"/>
      <c r="C47" s="31" t="s">
        <v>51</v>
      </c>
      <c r="D47" s="441"/>
      <c r="E47" s="441"/>
      <c r="F47" s="442"/>
      <c r="G47" s="442"/>
      <c r="H47" s="442"/>
      <c r="I47" s="442"/>
      <c r="J47" s="442"/>
    </row>
    <row r="48" spans="1:10" ht="15.75">
      <c r="A48" s="831"/>
      <c r="B48" s="831"/>
      <c r="C48" s="31" t="s">
        <v>52</v>
      </c>
      <c r="D48" s="441"/>
      <c r="E48" s="441"/>
      <c r="F48" s="442"/>
      <c r="G48" s="442"/>
      <c r="H48" s="442"/>
      <c r="I48" s="442"/>
      <c r="J48" s="442"/>
    </row>
    <row r="49" spans="1:10" ht="15.75">
      <c r="A49" s="831"/>
      <c r="B49" s="831"/>
      <c r="C49" s="123" t="s">
        <v>53</v>
      </c>
      <c r="D49" s="206"/>
      <c r="E49" s="206"/>
      <c r="F49" s="443"/>
      <c r="G49" s="366"/>
      <c r="H49" s="366"/>
      <c r="I49" s="366"/>
      <c r="J49" s="169"/>
    </row>
    <row r="50" spans="1:10" ht="15.75">
      <c r="A50" s="831"/>
      <c r="B50" s="831"/>
      <c r="C50" s="31" t="s">
        <v>54</v>
      </c>
      <c r="D50" s="441"/>
      <c r="E50" s="441"/>
      <c r="F50" s="442"/>
      <c r="G50" s="366"/>
      <c r="H50" s="366"/>
      <c r="I50" s="366"/>
      <c r="J50" s="33"/>
    </row>
    <row r="51" spans="1:10" ht="15.75">
      <c r="A51" s="831"/>
      <c r="B51" s="831"/>
      <c r="C51" s="757" t="s">
        <v>155</v>
      </c>
      <c r="D51" s="62">
        <v>1</v>
      </c>
      <c r="E51" s="206">
        <v>80</v>
      </c>
      <c r="F51" s="443">
        <v>99.166666666666657</v>
      </c>
      <c r="G51" s="366">
        <v>100</v>
      </c>
      <c r="H51" s="366">
        <v>95.617529880478088</v>
      </c>
      <c r="I51" s="366">
        <v>400</v>
      </c>
      <c r="J51" s="169">
        <v>54.581673306772906</v>
      </c>
    </row>
    <row r="52" spans="1:10" ht="15.75">
      <c r="A52" s="821" t="s">
        <v>147</v>
      </c>
      <c r="B52" s="821"/>
      <c r="C52" s="821"/>
      <c r="D52" s="613">
        <f>SUM(D44:D51)</f>
        <v>2</v>
      </c>
      <c r="E52" s="613">
        <f>SUM(E44:E51)</f>
        <v>93</v>
      </c>
      <c r="F52" s="758">
        <v>98.56630824372759</v>
      </c>
      <c r="G52" s="758">
        <v>100</v>
      </c>
      <c r="H52" s="758">
        <v>96.51898734177216</v>
      </c>
      <c r="I52" s="758">
        <v>122.22222222222223</v>
      </c>
      <c r="J52" s="758">
        <v>63.924050632911388</v>
      </c>
    </row>
    <row r="53" spans="1:10" ht="15.75" hidden="1">
      <c r="A53" s="884" t="s">
        <v>156</v>
      </c>
      <c r="B53" s="861" t="s">
        <v>56</v>
      </c>
      <c r="C53" s="759" t="s">
        <v>57</v>
      </c>
      <c r="D53" s="760"/>
      <c r="E53" s="760"/>
      <c r="F53" s="761" t="e">
        <v>#DIV/0!</v>
      </c>
      <c r="G53" s="761" t="e">
        <v>#DIV/0!</v>
      </c>
      <c r="H53" s="761" t="e">
        <v>#DIV/0!</v>
      </c>
      <c r="I53" s="761" t="e">
        <v>#DIV/0!</v>
      </c>
      <c r="J53" s="761" t="e">
        <v>#DIV/0!</v>
      </c>
    </row>
    <row r="54" spans="1:10" ht="15.75" hidden="1">
      <c r="A54" s="884"/>
      <c r="B54" s="861"/>
      <c r="C54" s="759" t="s">
        <v>58</v>
      </c>
      <c r="D54" s="760"/>
      <c r="E54" s="760"/>
      <c r="F54" s="761" t="e">
        <v>#DIV/0!</v>
      </c>
      <c r="G54" s="761" t="e">
        <v>#DIV/0!</v>
      </c>
      <c r="H54" s="761" t="e">
        <v>#DIV/0!</v>
      </c>
      <c r="I54" s="761" t="e">
        <v>#DIV/0!</v>
      </c>
      <c r="J54" s="761" t="e">
        <v>#DIV/0!</v>
      </c>
    </row>
    <row r="55" spans="1:10" ht="15.75" hidden="1">
      <c r="A55" s="884"/>
      <c r="B55" s="861"/>
      <c r="C55" s="759" t="s">
        <v>157</v>
      </c>
      <c r="D55" s="760"/>
      <c r="E55" s="760"/>
      <c r="F55" s="761" t="e">
        <v>#DIV/0!</v>
      </c>
      <c r="G55" s="761" t="e">
        <v>#DIV/0!</v>
      </c>
      <c r="H55" s="761" t="e">
        <v>#DIV/0!</v>
      </c>
      <c r="I55" s="761" t="e">
        <v>#DIV/0!</v>
      </c>
      <c r="J55" s="761" t="e">
        <v>#DIV/0!</v>
      </c>
    </row>
    <row r="56" spans="1:10" ht="15.75" hidden="1">
      <c r="A56" s="884"/>
      <c r="B56" s="864" t="s">
        <v>60</v>
      </c>
      <c r="C56" s="759" t="s">
        <v>61</v>
      </c>
      <c r="D56" s="760"/>
      <c r="E56" s="760"/>
      <c r="F56" s="760" t="e">
        <v>#DIV/0!</v>
      </c>
      <c r="G56" s="760" t="e">
        <v>#DIV/0!</v>
      </c>
      <c r="H56" s="760" t="e">
        <v>#DIV/0!</v>
      </c>
      <c r="I56" s="760" t="e">
        <v>#DIV/0!</v>
      </c>
      <c r="J56" s="760" t="e">
        <v>#DIV/0!</v>
      </c>
    </row>
    <row r="57" spans="1:10" ht="15.75" hidden="1">
      <c r="A57" s="884"/>
      <c r="B57" s="864"/>
      <c r="C57" s="759" t="s">
        <v>62</v>
      </c>
      <c r="D57" s="760"/>
      <c r="E57" s="760"/>
      <c r="F57" s="760" t="e">
        <v>#DIV/0!</v>
      </c>
      <c r="G57" s="760" t="e">
        <v>#DIV/0!</v>
      </c>
      <c r="H57" s="760" t="e">
        <v>#DIV/0!</v>
      </c>
      <c r="I57" s="760" t="e">
        <v>#DIV/0!</v>
      </c>
      <c r="J57" s="760" t="e">
        <v>#DIV/0!</v>
      </c>
    </row>
    <row r="58" spans="1:10" ht="15.75" hidden="1">
      <c r="A58" s="884"/>
      <c r="B58" s="864"/>
      <c r="C58" s="759" t="s">
        <v>63</v>
      </c>
      <c r="D58" s="760"/>
      <c r="E58" s="760"/>
      <c r="F58" s="760" t="e">
        <v>#DIV/0!</v>
      </c>
      <c r="G58" s="760" t="e">
        <v>#DIV/0!</v>
      </c>
      <c r="H58" s="760" t="e">
        <v>#DIV/0!</v>
      </c>
      <c r="I58" s="760" t="e">
        <v>#DIV/0!</v>
      </c>
      <c r="J58" s="760" t="e">
        <v>#DIV/0!</v>
      </c>
    </row>
    <row r="59" spans="1:10" ht="15.75" hidden="1">
      <c r="A59" s="884"/>
      <c r="B59" s="864"/>
      <c r="C59" s="759" t="s">
        <v>64</v>
      </c>
      <c r="D59" s="760"/>
      <c r="E59" s="760"/>
      <c r="F59" s="760" t="e">
        <v>#DIV/0!</v>
      </c>
      <c r="G59" s="760" t="e">
        <v>#DIV/0!</v>
      </c>
      <c r="H59" s="760" t="e">
        <v>#DIV/0!</v>
      </c>
      <c r="I59" s="760" t="e">
        <v>#DIV/0!</v>
      </c>
      <c r="J59" s="760" t="e">
        <v>#DIV/0!</v>
      </c>
    </row>
    <row r="60" spans="1:10" ht="15.75" hidden="1">
      <c r="A60" s="884"/>
      <c r="B60" s="864"/>
      <c r="C60" s="759" t="s">
        <v>65</v>
      </c>
      <c r="D60" s="760"/>
      <c r="E60" s="760"/>
      <c r="F60" s="760" t="e">
        <v>#DIV/0!</v>
      </c>
      <c r="G60" s="760" t="e">
        <v>#DIV/0!</v>
      </c>
      <c r="H60" s="760" t="e">
        <v>#DIV/0!</v>
      </c>
      <c r="I60" s="760" t="e">
        <v>#DIV/0!</v>
      </c>
      <c r="J60" s="760" t="e">
        <v>#DIV/0!</v>
      </c>
    </row>
    <row r="61" spans="1:10" ht="15.75" hidden="1">
      <c r="A61" s="884"/>
      <c r="B61" s="864"/>
      <c r="C61" s="759" t="s">
        <v>66</v>
      </c>
      <c r="D61" s="760"/>
      <c r="E61" s="760"/>
      <c r="F61" s="760" t="e">
        <v>#DIV/0!</v>
      </c>
      <c r="G61" s="760" t="e">
        <v>#DIV/0!</v>
      </c>
      <c r="H61" s="760" t="e">
        <v>#DIV/0!</v>
      </c>
      <c r="I61" s="760" t="e">
        <v>#DIV/0!</v>
      </c>
      <c r="J61" s="760" t="e">
        <v>#DIV/0!</v>
      </c>
    </row>
    <row r="62" spans="1:10" ht="15.75" hidden="1">
      <c r="A62" s="884"/>
      <c r="B62" s="864" t="s">
        <v>67</v>
      </c>
      <c r="C62" s="759" t="s">
        <v>68</v>
      </c>
      <c r="D62" s="760"/>
      <c r="E62" s="760"/>
      <c r="F62" s="761" t="e">
        <v>#DIV/0!</v>
      </c>
      <c r="G62" s="761" t="e">
        <v>#DIV/0!</v>
      </c>
      <c r="H62" s="761" t="e">
        <v>#DIV/0!</v>
      </c>
      <c r="I62" s="761" t="e">
        <v>#DIV/0!</v>
      </c>
      <c r="J62" s="761" t="e">
        <v>#DIV/0!</v>
      </c>
    </row>
    <row r="63" spans="1:10" ht="15.75" hidden="1">
      <c r="A63" s="884"/>
      <c r="B63" s="864"/>
      <c r="C63" s="759" t="s">
        <v>69</v>
      </c>
      <c r="D63" s="760"/>
      <c r="E63" s="760"/>
      <c r="F63" s="761" t="e">
        <v>#DIV/0!</v>
      </c>
      <c r="G63" s="761" t="e">
        <v>#DIV/0!</v>
      </c>
      <c r="H63" s="761" t="e">
        <v>#DIV/0!</v>
      </c>
      <c r="I63" s="761" t="e">
        <v>#DIV/0!</v>
      </c>
      <c r="J63" s="761" t="e">
        <v>#DIV/0!</v>
      </c>
    </row>
    <row r="64" spans="1:10" ht="15.75" hidden="1">
      <c r="A64" s="884"/>
      <c r="B64" s="864"/>
      <c r="C64" s="759" t="s">
        <v>70</v>
      </c>
      <c r="D64" s="760"/>
      <c r="E64" s="760"/>
      <c r="F64" s="761" t="e">
        <v>#DIV/0!</v>
      </c>
      <c r="G64" s="761" t="e">
        <v>#DIV/0!</v>
      </c>
      <c r="H64" s="761" t="e">
        <v>#DIV/0!</v>
      </c>
      <c r="I64" s="761" t="e">
        <v>#DIV/0!</v>
      </c>
      <c r="J64" s="761" t="e">
        <v>#DIV/0!</v>
      </c>
    </row>
    <row r="65" spans="1:10" ht="15.75" hidden="1">
      <c r="A65" s="884"/>
      <c r="B65" s="864"/>
      <c r="C65" s="759" t="s">
        <v>158</v>
      </c>
      <c r="D65" s="760"/>
      <c r="E65" s="760"/>
      <c r="F65" s="761" t="e">
        <v>#DIV/0!</v>
      </c>
      <c r="G65" s="761" t="e">
        <v>#DIV/0!</v>
      </c>
      <c r="H65" s="761" t="e">
        <v>#DIV/0!</v>
      </c>
      <c r="I65" s="761" t="e">
        <v>#DIV/0!</v>
      </c>
      <c r="J65" s="761" t="e">
        <v>#DIV/0!</v>
      </c>
    </row>
    <row r="66" spans="1:10" ht="15.75" hidden="1">
      <c r="A66" s="884"/>
      <c r="B66" s="864" t="s">
        <v>159</v>
      </c>
      <c r="C66" s="759" t="s">
        <v>160</v>
      </c>
      <c r="D66" s="760"/>
      <c r="E66" s="760"/>
      <c r="F66" s="761" t="e">
        <v>#DIV/0!</v>
      </c>
      <c r="G66" s="761" t="e">
        <v>#DIV/0!</v>
      </c>
      <c r="H66" s="761" t="e">
        <v>#DIV/0!</v>
      </c>
      <c r="I66" s="761" t="e">
        <v>#DIV/0!</v>
      </c>
      <c r="J66" s="761" t="e">
        <v>#DIV/0!</v>
      </c>
    </row>
    <row r="67" spans="1:10" ht="15.75" hidden="1">
      <c r="A67" s="884"/>
      <c r="B67" s="864"/>
      <c r="C67" s="759" t="s">
        <v>74</v>
      </c>
      <c r="D67" s="760"/>
      <c r="E67" s="760"/>
      <c r="F67" s="761" t="e">
        <v>#DIV/0!</v>
      </c>
      <c r="G67" s="761" t="e">
        <v>#DIV/0!</v>
      </c>
      <c r="H67" s="761" t="e">
        <v>#DIV/0!</v>
      </c>
      <c r="I67" s="761" t="e">
        <v>#DIV/0!</v>
      </c>
      <c r="J67" s="761" t="e">
        <v>#DIV/0!</v>
      </c>
    </row>
    <row r="68" spans="1:10" ht="15.75" hidden="1">
      <c r="A68" s="884"/>
      <c r="B68" s="864"/>
      <c r="C68" s="759" t="s">
        <v>161</v>
      </c>
      <c r="D68" s="760"/>
      <c r="E68" s="760"/>
      <c r="F68" s="761" t="e">
        <v>#DIV/0!</v>
      </c>
      <c r="G68" s="761" t="e">
        <v>#DIV/0!</v>
      </c>
      <c r="H68" s="761" t="e">
        <v>#DIV/0!</v>
      </c>
      <c r="I68" s="761" t="e">
        <v>#DIV/0!</v>
      </c>
      <c r="J68" s="761" t="e">
        <v>#DIV/0!</v>
      </c>
    </row>
    <row r="69" spans="1:10" ht="15.75" hidden="1">
      <c r="A69" s="821" t="s">
        <v>147</v>
      </c>
      <c r="B69" s="821"/>
      <c r="C69" s="821"/>
      <c r="D69" s="616">
        <v>0</v>
      </c>
      <c r="E69" s="616">
        <v>0</v>
      </c>
      <c r="F69" s="614" t="e">
        <v>#DIV/0!</v>
      </c>
      <c r="G69" s="614" t="e">
        <v>#DIV/0!</v>
      </c>
      <c r="H69" s="614" t="e">
        <v>#DIV/0!</v>
      </c>
      <c r="I69" s="614" t="e">
        <v>#DIV/0!</v>
      </c>
      <c r="J69" s="614" t="e">
        <v>#DIV/0!</v>
      </c>
    </row>
    <row r="70" spans="1:10" ht="15.75" hidden="1">
      <c r="A70" s="864" t="s">
        <v>162</v>
      </c>
      <c r="B70" s="640" t="s">
        <v>163</v>
      </c>
      <c r="C70" s="759" t="s">
        <v>164</v>
      </c>
      <c r="D70" s="760"/>
      <c r="E70" s="760"/>
      <c r="F70" s="761" t="e">
        <v>#DIV/0!</v>
      </c>
      <c r="G70" s="761" t="e">
        <v>#DIV/0!</v>
      </c>
      <c r="H70" s="761" t="e">
        <v>#DIV/0!</v>
      </c>
      <c r="I70" s="761" t="e">
        <v>#DIV/0!</v>
      </c>
      <c r="J70" s="761" t="e">
        <v>#DIV/0!</v>
      </c>
    </row>
    <row r="71" spans="1:10" ht="15.75" hidden="1">
      <c r="A71" s="864"/>
      <c r="B71" s="861" t="s">
        <v>78</v>
      </c>
      <c r="C71" s="759" t="s">
        <v>165</v>
      </c>
      <c r="D71" s="760"/>
      <c r="E71" s="760"/>
      <c r="F71" s="761" t="e">
        <v>#DIV/0!</v>
      </c>
      <c r="G71" s="761" t="e">
        <v>#DIV/0!</v>
      </c>
      <c r="H71" s="761" t="e">
        <v>#DIV/0!</v>
      </c>
      <c r="I71" s="761" t="e">
        <v>#DIV/0!</v>
      </c>
      <c r="J71" s="761" t="e">
        <v>#DIV/0!</v>
      </c>
    </row>
    <row r="72" spans="1:10" ht="15.75" hidden="1">
      <c r="A72" s="864"/>
      <c r="B72" s="861"/>
      <c r="C72" s="759" t="s">
        <v>80</v>
      </c>
      <c r="D72" s="760"/>
      <c r="E72" s="760"/>
      <c r="F72" s="761" t="e">
        <v>#DIV/0!</v>
      </c>
      <c r="G72" s="761" t="e">
        <v>#DIV/0!</v>
      </c>
      <c r="H72" s="761" t="e">
        <v>#DIV/0!</v>
      </c>
      <c r="I72" s="761" t="e">
        <v>#DIV/0!</v>
      </c>
      <c r="J72" s="761" t="e">
        <v>#DIV/0!</v>
      </c>
    </row>
    <row r="73" spans="1:10" ht="15.75" hidden="1">
      <c r="A73" s="864"/>
      <c r="B73" s="864" t="s">
        <v>81</v>
      </c>
      <c r="C73" s="759" t="s">
        <v>82</v>
      </c>
      <c r="D73" s="760"/>
      <c r="E73" s="760"/>
      <c r="F73" s="761" t="e">
        <v>#DIV/0!</v>
      </c>
      <c r="G73" s="761" t="e">
        <v>#DIV/0!</v>
      </c>
      <c r="H73" s="761" t="e">
        <v>#DIV/0!</v>
      </c>
      <c r="I73" s="761" t="e">
        <v>#DIV/0!</v>
      </c>
      <c r="J73" s="761" t="e">
        <v>#DIV/0!</v>
      </c>
    </row>
    <row r="74" spans="1:10" ht="15.75" hidden="1">
      <c r="A74" s="864"/>
      <c r="B74" s="864"/>
      <c r="C74" s="759" t="s">
        <v>83</v>
      </c>
      <c r="D74" s="760"/>
      <c r="E74" s="760"/>
      <c r="F74" s="761" t="e">
        <v>#DIV/0!</v>
      </c>
      <c r="G74" s="761" t="e">
        <v>#DIV/0!</v>
      </c>
      <c r="H74" s="761" t="e">
        <v>#DIV/0!</v>
      </c>
      <c r="I74" s="761" t="e">
        <v>#DIV/0!</v>
      </c>
      <c r="J74" s="761" t="e">
        <v>#DIV/0!</v>
      </c>
    </row>
    <row r="75" spans="1:10" ht="15.75" hidden="1">
      <c r="A75" s="864"/>
      <c r="B75" s="864" t="s">
        <v>84</v>
      </c>
      <c r="C75" s="759" t="s">
        <v>85</v>
      </c>
      <c r="D75" s="760"/>
      <c r="E75" s="760"/>
      <c r="F75" s="761" t="e">
        <v>#DIV/0!</v>
      </c>
      <c r="G75" s="761" t="e">
        <v>#DIV/0!</v>
      </c>
      <c r="H75" s="761" t="e">
        <v>#DIV/0!</v>
      </c>
      <c r="I75" s="761" t="e">
        <v>#DIV/0!</v>
      </c>
      <c r="J75" s="761" t="e">
        <v>#DIV/0!</v>
      </c>
    </row>
    <row r="76" spans="1:10" ht="15.75" hidden="1">
      <c r="A76" s="864"/>
      <c r="B76" s="864"/>
      <c r="C76" s="759" t="s">
        <v>86</v>
      </c>
      <c r="D76" s="760"/>
      <c r="E76" s="760"/>
      <c r="F76" s="761" t="e">
        <v>#DIV/0!</v>
      </c>
      <c r="G76" s="761" t="e">
        <v>#DIV/0!</v>
      </c>
      <c r="H76" s="761" t="e">
        <v>#DIV/0!</v>
      </c>
      <c r="I76" s="761" t="e">
        <v>#DIV/0!</v>
      </c>
      <c r="J76" s="761" t="e">
        <v>#DIV/0!</v>
      </c>
    </row>
    <row r="77" spans="1:10" ht="15.75" hidden="1">
      <c r="A77" s="864"/>
      <c r="B77" s="864" t="s">
        <v>87</v>
      </c>
      <c r="C77" s="759" t="s">
        <v>88</v>
      </c>
      <c r="D77" s="760"/>
      <c r="E77" s="760"/>
      <c r="F77" s="761" t="e">
        <v>#DIV/0!</v>
      </c>
      <c r="G77" s="761" t="e">
        <v>#DIV/0!</v>
      </c>
      <c r="H77" s="761" t="e">
        <v>#DIV/0!</v>
      </c>
      <c r="I77" s="761" t="e">
        <v>#DIV/0!</v>
      </c>
      <c r="J77" s="761" t="e">
        <v>#DIV/0!</v>
      </c>
    </row>
    <row r="78" spans="1:10" ht="15.75" hidden="1">
      <c r="A78" s="864"/>
      <c r="B78" s="864"/>
      <c r="C78" s="759" t="s">
        <v>89</v>
      </c>
      <c r="D78" s="760"/>
      <c r="E78" s="760"/>
      <c r="F78" s="761" t="e">
        <v>#DIV/0!</v>
      </c>
      <c r="G78" s="761" t="e">
        <v>#DIV/0!</v>
      </c>
      <c r="H78" s="761" t="e">
        <v>#DIV/0!</v>
      </c>
      <c r="I78" s="761" t="e">
        <v>#DIV/0!</v>
      </c>
      <c r="J78" s="761" t="e">
        <v>#DIV/0!</v>
      </c>
    </row>
    <row r="79" spans="1:10" ht="15.75" hidden="1">
      <c r="A79" s="864"/>
      <c r="B79" s="864"/>
      <c r="C79" s="759" t="s">
        <v>90</v>
      </c>
      <c r="D79" s="760"/>
      <c r="E79" s="760"/>
      <c r="F79" s="761" t="e">
        <v>#DIV/0!</v>
      </c>
      <c r="G79" s="761" t="e">
        <v>#DIV/0!</v>
      </c>
      <c r="H79" s="761" t="e">
        <v>#DIV/0!</v>
      </c>
      <c r="I79" s="761" t="e">
        <v>#DIV/0!</v>
      </c>
      <c r="J79" s="761" t="e">
        <v>#DIV/0!</v>
      </c>
    </row>
    <row r="80" spans="1:10" ht="15.75" hidden="1">
      <c r="A80" s="864"/>
      <c r="B80" s="864"/>
      <c r="C80" s="759" t="s">
        <v>166</v>
      </c>
      <c r="D80" s="760"/>
      <c r="E80" s="760"/>
      <c r="F80" s="761" t="e">
        <v>#DIV/0!</v>
      </c>
      <c r="G80" s="761" t="e">
        <v>#DIV/0!</v>
      </c>
      <c r="H80" s="761" t="e">
        <v>#DIV/0!</v>
      </c>
      <c r="I80" s="761" t="e">
        <v>#DIV/0!</v>
      </c>
      <c r="J80" s="761" t="e">
        <v>#DIV/0!</v>
      </c>
    </row>
    <row r="81" spans="1:10" ht="15.75" hidden="1">
      <c r="A81" s="864"/>
      <c r="B81" s="864" t="s">
        <v>167</v>
      </c>
      <c r="C81" s="759" t="s">
        <v>93</v>
      </c>
      <c r="D81" s="760"/>
      <c r="E81" s="760"/>
      <c r="F81" s="761" t="e">
        <v>#DIV/0!</v>
      </c>
      <c r="G81" s="761" t="e">
        <v>#DIV/0!</v>
      </c>
      <c r="H81" s="761" t="e">
        <v>#DIV/0!</v>
      </c>
      <c r="I81" s="761" t="e">
        <v>#DIV/0!</v>
      </c>
      <c r="J81" s="761" t="e">
        <v>#DIV/0!</v>
      </c>
    </row>
    <row r="82" spans="1:10" ht="15.75" hidden="1">
      <c r="A82" s="864"/>
      <c r="B82" s="864"/>
      <c r="C82" s="759" t="s">
        <v>168</v>
      </c>
      <c r="D82" s="760"/>
      <c r="E82" s="760"/>
      <c r="F82" s="761" t="e">
        <v>#DIV/0!</v>
      </c>
      <c r="G82" s="761" t="e">
        <v>#DIV/0!</v>
      </c>
      <c r="H82" s="761" t="e">
        <v>#DIV/0!</v>
      </c>
      <c r="I82" s="761" t="e">
        <v>#DIV/0!</v>
      </c>
      <c r="J82" s="761" t="e">
        <v>#DIV/0!</v>
      </c>
    </row>
    <row r="83" spans="1:10" ht="15.75" hidden="1">
      <c r="A83" s="864"/>
      <c r="B83" s="864"/>
      <c r="C83" s="759" t="s">
        <v>169</v>
      </c>
      <c r="D83" s="760"/>
      <c r="E83" s="760"/>
      <c r="F83" s="761" t="e">
        <v>#DIV/0!</v>
      </c>
      <c r="G83" s="761" t="e">
        <v>#DIV/0!</v>
      </c>
      <c r="H83" s="761" t="e">
        <v>#DIV/0!</v>
      </c>
      <c r="I83" s="761" t="e">
        <v>#DIV/0!</v>
      </c>
      <c r="J83" s="761" t="e">
        <v>#DIV/0!</v>
      </c>
    </row>
    <row r="84" spans="1:10" ht="15.75" hidden="1">
      <c r="A84" s="864"/>
      <c r="B84" s="864" t="s">
        <v>170</v>
      </c>
      <c r="C84" s="759" t="s">
        <v>171</v>
      </c>
      <c r="D84" s="760"/>
      <c r="E84" s="760"/>
      <c r="F84" s="761" t="e">
        <v>#DIV/0!</v>
      </c>
      <c r="G84" s="761" t="e">
        <v>#DIV/0!</v>
      </c>
      <c r="H84" s="761" t="e">
        <v>#DIV/0!</v>
      </c>
      <c r="I84" s="761" t="e">
        <v>#DIV/0!</v>
      </c>
      <c r="J84" s="761" t="e">
        <v>#DIV/0!</v>
      </c>
    </row>
    <row r="85" spans="1:10" ht="15.75" hidden="1">
      <c r="A85" s="864"/>
      <c r="B85" s="864"/>
      <c r="C85" s="759" t="s">
        <v>172</v>
      </c>
      <c r="D85" s="760"/>
      <c r="E85" s="760"/>
      <c r="F85" s="761" t="e">
        <v>#DIV/0!</v>
      </c>
      <c r="G85" s="761" t="e">
        <v>#DIV/0!</v>
      </c>
      <c r="H85" s="761" t="e">
        <v>#DIV/0!</v>
      </c>
      <c r="I85" s="761" t="e">
        <v>#DIV/0!</v>
      </c>
      <c r="J85" s="761" t="e">
        <v>#DIV/0!</v>
      </c>
    </row>
    <row r="86" spans="1:10" ht="15.75" hidden="1">
      <c r="A86" s="864"/>
      <c r="B86" s="864"/>
      <c r="C86" s="759" t="s">
        <v>173</v>
      </c>
      <c r="D86" s="760"/>
      <c r="E86" s="760"/>
      <c r="F86" s="761" t="e">
        <v>#DIV/0!</v>
      </c>
      <c r="G86" s="761" t="e">
        <v>#DIV/0!</v>
      </c>
      <c r="H86" s="761" t="e">
        <v>#DIV/0!</v>
      </c>
      <c r="I86" s="761" t="e">
        <v>#DIV/0!</v>
      </c>
      <c r="J86" s="761" t="e">
        <v>#DIV/0!</v>
      </c>
    </row>
    <row r="87" spans="1:10" ht="15.75" hidden="1">
      <c r="A87" s="821" t="s">
        <v>147</v>
      </c>
      <c r="B87" s="821"/>
      <c r="C87" s="821"/>
      <c r="D87" s="670">
        <v>0</v>
      </c>
      <c r="E87" s="670">
        <v>0</v>
      </c>
      <c r="F87" s="614" t="e">
        <v>#DIV/0!</v>
      </c>
      <c r="G87" s="614" t="e">
        <v>#DIV/0!</v>
      </c>
      <c r="H87" s="614" t="e">
        <v>#DIV/0!</v>
      </c>
      <c r="I87" s="614" t="e">
        <v>#DIV/0!</v>
      </c>
      <c r="J87" s="614" t="e">
        <v>#DIV/0!</v>
      </c>
    </row>
    <row r="88" spans="1:10" ht="15.75" hidden="1">
      <c r="A88" s="864" t="s">
        <v>174</v>
      </c>
      <c r="B88" s="864" t="s">
        <v>100</v>
      </c>
      <c r="C88" s="759" t="s">
        <v>101</v>
      </c>
      <c r="D88" s="760"/>
      <c r="E88" s="760"/>
      <c r="F88" s="761" t="e">
        <v>#DIV/0!</v>
      </c>
      <c r="G88" s="761" t="e">
        <v>#DIV/0!</v>
      </c>
      <c r="H88" s="761" t="e">
        <v>#DIV/0!</v>
      </c>
      <c r="I88" s="761" t="e">
        <v>#DIV/0!</v>
      </c>
      <c r="J88" s="761" t="e">
        <v>#DIV/0!</v>
      </c>
    </row>
    <row r="89" spans="1:10" ht="15.75" hidden="1">
      <c r="A89" s="864"/>
      <c r="B89" s="864"/>
      <c r="C89" s="759" t="s">
        <v>102</v>
      </c>
      <c r="D89" s="760"/>
      <c r="E89" s="760"/>
      <c r="F89" s="761" t="e">
        <v>#DIV/0!</v>
      </c>
      <c r="G89" s="761" t="e">
        <v>#DIV/0!</v>
      </c>
      <c r="H89" s="761" t="e">
        <v>#DIV/0!</v>
      </c>
      <c r="I89" s="761" t="e">
        <v>#DIV/0!</v>
      </c>
      <c r="J89" s="761" t="e">
        <v>#DIV/0!</v>
      </c>
    </row>
    <row r="90" spans="1:10" ht="15.75" hidden="1">
      <c r="A90" s="864"/>
      <c r="B90" s="864"/>
      <c r="C90" s="759" t="s">
        <v>103</v>
      </c>
      <c r="D90" s="760"/>
      <c r="E90" s="760"/>
      <c r="F90" s="761" t="e">
        <v>#DIV/0!</v>
      </c>
      <c r="G90" s="761" t="e">
        <v>#DIV/0!</v>
      </c>
      <c r="H90" s="761" t="e">
        <v>#DIV/0!</v>
      </c>
      <c r="I90" s="761" t="e">
        <v>#DIV/0!</v>
      </c>
      <c r="J90" s="761" t="e">
        <v>#DIV/0!</v>
      </c>
    </row>
    <row r="91" spans="1:10" ht="15.75" hidden="1">
      <c r="A91" s="864"/>
      <c r="B91" s="640" t="s">
        <v>104</v>
      </c>
      <c r="C91" s="759" t="s">
        <v>105</v>
      </c>
      <c r="D91" s="760"/>
      <c r="E91" s="760"/>
      <c r="F91" s="761" t="e">
        <v>#DIV/0!</v>
      </c>
      <c r="G91" s="761" t="e">
        <v>#DIV/0!</v>
      </c>
      <c r="H91" s="761" t="e">
        <v>#DIV/0!</v>
      </c>
      <c r="I91" s="761" t="e">
        <v>#DIV/0!</v>
      </c>
      <c r="J91" s="761" t="e">
        <v>#DIV/0!</v>
      </c>
    </row>
    <row r="92" spans="1:10" ht="15.75" hidden="1">
      <c r="A92" s="864"/>
      <c r="B92" s="864" t="s">
        <v>175</v>
      </c>
      <c r="C92" s="759" t="s">
        <v>107</v>
      </c>
      <c r="D92" s="760"/>
      <c r="E92" s="760"/>
      <c r="F92" s="761" t="e">
        <v>#DIV/0!</v>
      </c>
      <c r="G92" s="761" t="e">
        <v>#DIV/0!</v>
      </c>
      <c r="H92" s="761" t="e">
        <v>#DIV/0!</v>
      </c>
      <c r="I92" s="761" t="e">
        <v>#DIV/0!</v>
      </c>
      <c r="J92" s="761" t="e">
        <v>#DIV/0!</v>
      </c>
    </row>
    <row r="93" spans="1:10" ht="15.75" hidden="1">
      <c r="A93" s="864"/>
      <c r="B93" s="864"/>
      <c r="C93" s="759" t="s">
        <v>108</v>
      </c>
      <c r="D93" s="760"/>
      <c r="E93" s="760"/>
      <c r="F93" s="761" t="e">
        <v>#DIV/0!</v>
      </c>
      <c r="G93" s="761" t="e">
        <v>#DIV/0!</v>
      </c>
      <c r="H93" s="761" t="e">
        <v>#DIV/0!</v>
      </c>
      <c r="I93" s="761" t="e">
        <v>#DIV/0!</v>
      </c>
      <c r="J93" s="761" t="e">
        <v>#DIV/0!</v>
      </c>
    </row>
    <row r="94" spans="1:10" ht="15.75" hidden="1">
      <c r="A94" s="864"/>
      <c r="B94" s="864"/>
      <c r="C94" s="759" t="s">
        <v>176</v>
      </c>
      <c r="D94" s="760"/>
      <c r="E94" s="760"/>
      <c r="F94" s="761" t="e">
        <v>#DIV/0!</v>
      </c>
      <c r="G94" s="761" t="e">
        <v>#DIV/0!</v>
      </c>
      <c r="H94" s="761" t="e">
        <v>#DIV/0!</v>
      </c>
      <c r="I94" s="761" t="e">
        <v>#DIV/0!</v>
      </c>
      <c r="J94" s="761" t="e">
        <v>#DIV/0!</v>
      </c>
    </row>
    <row r="95" spans="1:10" ht="15.75" hidden="1">
      <c r="A95" s="821" t="s">
        <v>147</v>
      </c>
      <c r="B95" s="821"/>
      <c r="C95" s="821"/>
      <c r="D95" s="670">
        <v>0</v>
      </c>
      <c r="E95" s="670">
        <v>0</v>
      </c>
      <c r="F95" s="614" t="e">
        <v>#DIV/0!</v>
      </c>
      <c r="G95" s="614" t="e">
        <v>#DIV/0!</v>
      </c>
      <c r="H95" s="614" t="e">
        <v>#DIV/0!</v>
      </c>
      <c r="I95" s="614" t="e">
        <v>#DIV/0!</v>
      </c>
      <c r="J95" s="614" t="e">
        <v>#DIV/0!</v>
      </c>
    </row>
    <row r="96" spans="1:10" ht="15.75" hidden="1">
      <c r="A96" s="884" t="s">
        <v>177</v>
      </c>
      <c r="B96" s="864" t="s">
        <v>110</v>
      </c>
      <c r="C96" s="759" t="s">
        <v>111</v>
      </c>
      <c r="D96" s="760"/>
      <c r="E96" s="760"/>
      <c r="F96" s="761" t="e">
        <v>#DIV/0!</v>
      </c>
      <c r="G96" s="761" t="e">
        <v>#DIV/0!</v>
      </c>
      <c r="H96" s="761" t="e">
        <v>#DIV/0!</v>
      </c>
      <c r="I96" s="761" t="e">
        <v>#DIV/0!</v>
      </c>
      <c r="J96" s="761" t="e">
        <v>#DIV/0!</v>
      </c>
    </row>
    <row r="97" spans="1:10" ht="15.75" hidden="1">
      <c r="A97" s="884"/>
      <c r="B97" s="864"/>
      <c r="C97" s="759" t="s">
        <v>112</v>
      </c>
      <c r="D97" s="760"/>
      <c r="E97" s="760"/>
      <c r="F97" s="761" t="e">
        <v>#DIV/0!</v>
      </c>
      <c r="G97" s="761" t="e">
        <v>#DIV/0!</v>
      </c>
      <c r="H97" s="761" t="e">
        <v>#DIV/0!</v>
      </c>
      <c r="I97" s="761" t="e">
        <v>#DIV/0!</v>
      </c>
      <c r="J97" s="761" t="e">
        <v>#DIV/0!</v>
      </c>
    </row>
    <row r="98" spans="1:10" ht="15.75" hidden="1">
      <c r="A98" s="884"/>
      <c r="B98" s="864"/>
      <c r="C98" s="759" t="s">
        <v>178</v>
      </c>
      <c r="D98" s="760"/>
      <c r="E98" s="760"/>
      <c r="F98" s="761" t="e">
        <v>#DIV/0!</v>
      </c>
      <c r="G98" s="761" t="e">
        <v>#DIV/0!</v>
      </c>
      <c r="H98" s="761" t="e">
        <v>#DIV/0!</v>
      </c>
      <c r="I98" s="761" t="e">
        <v>#DIV/0!</v>
      </c>
      <c r="J98" s="761" t="e">
        <v>#DIV/0!</v>
      </c>
    </row>
    <row r="99" spans="1:10" ht="15.75" hidden="1">
      <c r="A99" s="884"/>
      <c r="B99" s="864" t="s">
        <v>114</v>
      </c>
      <c r="C99" s="759" t="s">
        <v>179</v>
      </c>
      <c r="D99" s="760"/>
      <c r="E99" s="760"/>
      <c r="F99" s="761" t="e">
        <v>#DIV/0!</v>
      </c>
      <c r="G99" s="761" t="e">
        <v>#DIV/0!</v>
      </c>
      <c r="H99" s="761" t="e">
        <v>#DIV/0!</v>
      </c>
      <c r="I99" s="761" t="e">
        <v>#DIV/0!</v>
      </c>
      <c r="J99" s="761" t="e">
        <v>#DIV/0!</v>
      </c>
    </row>
    <row r="100" spans="1:10" ht="15.75" hidden="1">
      <c r="A100" s="884"/>
      <c r="B100" s="864"/>
      <c r="C100" s="759" t="s">
        <v>116</v>
      </c>
      <c r="D100" s="760"/>
      <c r="E100" s="760"/>
      <c r="F100" s="761" t="e">
        <v>#DIV/0!</v>
      </c>
      <c r="G100" s="761" t="e">
        <v>#DIV/0!</v>
      </c>
      <c r="H100" s="761" t="e">
        <v>#DIV/0!</v>
      </c>
      <c r="I100" s="761" t="e">
        <v>#DIV/0!</v>
      </c>
      <c r="J100" s="761" t="e">
        <v>#DIV/0!</v>
      </c>
    </row>
    <row r="101" spans="1:10" ht="15.75" hidden="1">
      <c r="A101" s="884"/>
      <c r="B101" s="864"/>
      <c r="C101" s="759" t="s">
        <v>117</v>
      </c>
      <c r="D101" s="760"/>
      <c r="E101" s="760"/>
      <c r="F101" s="761" t="e">
        <v>#DIV/0!</v>
      </c>
      <c r="G101" s="761" t="e">
        <v>#DIV/0!</v>
      </c>
      <c r="H101" s="761" t="e">
        <v>#DIV/0!</v>
      </c>
      <c r="I101" s="761" t="e">
        <v>#DIV/0!</v>
      </c>
      <c r="J101" s="761" t="e">
        <v>#DIV/0!</v>
      </c>
    </row>
    <row r="102" spans="1:10" ht="15.75" hidden="1">
      <c r="A102" s="884"/>
      <c r="B102" s="864" t="s">
        <v>180</v>
      </c>
      <c r="C102" s="759" t="s">
        <v>181</v>
      </c>
      <c r="D102" s="760"/>
      <c r="E102" s="760"/>
      <c r="F102" s="760" t="e">
        <v>#DIV/0!</v>
      </c>
      <c r="G102" s="760" t="e">
        <v>#DIV/0!</v>
      </c>
      <c r="H102" s="760" t="e">
        <v>#DIV/0!</v>
      </c>
      <c r="I102" s="760" t="e">
        <v>#DIV/0!</v>
      </c>
      <c r="J102" s="760" t="e">
        <v>#DIV/0!</v>
      </c>
    </row>
    <row r="103" spans="1:10" ht="15.75" hidden="1">
      <c r="A103" s="884"/>
      <c r="B103" s="864"/>
      <c r="C103" s="759" t="s">
        <v>120</v>
      </c>
      <c r="D103" s="760"/>
      <c r="E103" s="760"/>
      <c r="F103" s="760" t="e">
        <v>#DIV/0!</v>
      </c>
      <c r="G103" s="760" t="e">
        <v>#DIV/0!</v>
      </c>
      <c r="H103" s="760" t="e">
        <v>#DIV/0!</v>
      </c>
      <c r="I103" s="760" t="e">
        <v>#DIV/0!</v>
      </c>
      <c r="J103" s="760" t="e">
        <v>#DIV/0!</v>
      </c>
    </row>
    <row r="104" spans="1:10" ht="15.75" hidden="1">
      <c r="A104" s="884"/>
      <c r="B104" s="864" t="s">
        <v>121</v>
      </c>
      <c r="C104" s="759" t="s">
        <v>182</v>
      </c>
      <c r="D104" s="760"/>
      <c r="E104" s="760"/>
      <c r="F104" s="761" t="e">
        <v>#DIV/0!</v>
      </c>
      <c r="G104" s="761" t="e">
        <v>#DIV/0!</v>
      </c>
      <c r="H104" s="761" t="e">
        <v>#DIV/0!</v>
      </c>
      <c r="I104" s="761" t="e">
        <v>#DIV/0!</v>
      </c>
      <c r="J104" s="761" t="e">
        <v>#DIV/0!</v>
      </c>
    </row>
    <row r="105" spans="1:10" ht="15.75" hidden="1">
      <c r="A105" s="884"/>
      <c r="B105" s="864"/>
      <c r="C105" s="759" t="s">
        <v>183</v>
      </c>
      <c r="D105" s="760"/>
      <c r="E105" s="760"/>
      <c r="F105" s="761" t="e">
        <v>#DIV/0!</v>
      </c>
      <c r="G105" s="761" t="e">
        <v>#DIV/0!</v>
      </c>
      <c r="H105" s="761" t="e">
        <v>#DIV/0!</v>
      </c>
      <c r="I105" s="761" t="e">
        <v>#DIV/0!</v>
      </c>
      <c r="J105" s="761" t="e">
        <v>#DIV/0!</v>
      </c>
    </row>
    <row r="106" spans="1:10" ht="15.75" hidden="1">
      <c r="A106" s="884"/>
      <c r="B106" s="864" t="s">
        <v>124</v>
      </c>
      <c r="C106" s="759" t="s">
        <v>125</v>
      </c>
      <c r="D106" s="760"/>
      <c r="E106" s="760"/>
      <c r="F106" s="761" t="e">
        <v>#DIV/0!</v>
      </c>
      <c r="G106" s="761" t="e">
        <v>#DIV/0!</v>
      </c>
      <c r="H106" s="761" t="e">
        <v>#DIV/0!</v>
      </c>
      <c r="I106" s="761" t="e">
        <v>#DIV/0!</v>
      </c>
      <c r="J106" s="761" t="e">
        <v>#DIV/0!</v>
      </c>
    </row>
    <row r="107" spans="1:10" ht="15.75" hidden="1">
      <c r="A107" s="884"/>
      <c r="B107" s="864"/>
      <c r="C107" s="759" t="s">
        <v>126</v>
      </c>
      <c r="D107" s="760"/>
      <c r="E107" s="760"/>
      <c r="F107" s="761" t="e">
        <v>#DIV/0!</v>
      </c>
      <c r="G107" s="761" t="e">
        <v>#DIV/0!</v>
      </c>
      <c r="H107" s="761" t="e">
        <v>#DIV/0!</v>
      </c>
      <c r="I107" s="761" t="e">
        <v>#DIV/0!</v>
      </c>
      <c r="J107" s="761" t="e">
        <v>#DIV/0!</v>
      </c>
    </row>
    <row r="108" spans="1:10" ht="15.75" hidden="1">
      <c r="A108" s="884"/>
      <c r="B108" s="864" t="s">
        <v>127</v>
      </c>
      <c r="C108" s="759" t="s">
        <v>128</v>
      </c>
      <c r="D108" s="760"/>
      <c r="E108" s="760"/>
      <c r="F108" s="761" t="e">
        <v>#DIV/0!</v>
      </c>
      <c r="G108" s="761" t="e">
        <v>#DIV/0!</v>
      </c>
      <c r="H108" s="761" t="e">
        <v>#DIV/0!</v>
      </c>
      <c r="I108" s="761" t="e">
        <v>#DIV/0!</v>
      </c>
      <c r="J108" s="761" t="e">
        <v>#DIV/0!</v>
      </c>
    </row>
    <row r="109" spans="1:10" ht="15.75" hidden="1">
      <c r="A109" s="884"/>
      <c r="B109" s="864"/>
      <c r="C109" s="759" t="s">
        <v>129</v>
      </c>
      <c r="D109" s="760"/>
      <c r="E109" s="760"/>
      <c r="F109" s="761" t="e">
        <v>#DIV/0!</v>
      </c>
      <c r="G109" s="761" t="e">
        <v>#DIV/0!</v>
      </c>
      <c r="H109" s="761" t="e">
        <v>#DIV/0!</v>
      </c>
      <c r="I109" s="761" t="e">
        <v>#DIV/0!</v>
      </c>
      <c r="J109" s="761" t="e">
        <v>#DIV/0!</v>
      </c>
    </row>
    <row r="110" spans="1:10" ht="15.75" hidden="1">
      <c r="A110" s="884"/>
      <c r="B110" s="864"/>
      <c r="C110" s="759" t="s">
        <v>184</v>
      </c>
      <c r="D110" s="760"/>
      <c r="E110" s="760"/>
      <c r="F110" s="761" t="e">
        <v>#DIV/0!</v>
      </c>
      <c r="G110" s="761" t="e">
        <v>#DIV/0!</v>
      </c>
      <c r="H110" s="761" t="e">
        <v>#DIV/0!</v>
      </c>
      <c r="I110" s="761" t="e">
        <v>#DIV/0!</v>
      </c>
      <c r="J110" s="761" t="e">
        <v>#DIV/0!</v>
      </c>
    </row>
    <row r="111" spans="1:10" ht="15.75" hidden="1">
      <c r="A111" s="821" t="s">
        <v>147</v>
      </c>
      <c r="B111" s="821"/>
      <c r="C111" s="821"/>
      <c r="D111" s="616">
        <v>0</v>
      </c>
      <c r="E111" s="616">
        <v>0</v>
      </c>
      <c r="F111" s="614" t="e">
        <v>#DIV/0!</v>
      </c>
      <c r="G111" s="614" t="e">
        <v>#DIV/0!</v>
      </c>
      <c r="H111" s="614" t="e">
        <v>#DIV/0!</v>
      </c>
      <c r="I111" s="614" t="e">
        <v>#DIV/0!</v>
      </c>
      <c r="J111" s="614" t="e">
        <v>#DIV/0!</v>
      </c>
    </row>
    <row r="112" spans="1:10" ht="15.75">
      <c r="A112" s="821" t="s">
        <v>185</v>
      </c>
      <c r="B112" s="821"/>
      <c r="C112" s="821"/>
      <c r="D112" s="616">
        <v>2</v>
      </c>
      <c r="E112" s="616">
        <v>93</v>
      </c>
      <c r="F112" s="758">
        <v>98.56630824372759</v>
      </c>
      <c r="G112" s="758">
        <v>100</v>
      </c>
      <c r="H112" s="758">
        <v>96.51898734177216</v>
      </c>
      <c r="I112" s="758">
        <v>122.22222222222223</v>
      </c>
      <c r="J112" s="758">
        <v>63.924050632911388</v>
      </c>
    </row>
    <row r="113" spans="1:10">
      <c r="A113" s="207" t="s">
        <v>186</v>
      </c>
      <c r="B113" s="914" t="s">
        <v>375</v>
      </c>
      <c r="C113" s="914"/>
      <c r="D113" s="914"/>
      <c r="E113" s="914"/>
      <c r="F113" s="914"/>
      <c r="G113" s="914"/>
      <c r="H113" s="914"/>
      <c r="I113" s="914"/>
      <c r="J113" s="1096"/>
    </row>
    <row r="114" spans="1:10">
      <c r="A114" s="208" t="s">
        <v>187</v>
      </c>
      <c r="B114" s="930" t="s">
        <v>206</v>
      </c>
      <c r="C114" s="930"/>
      <c r="D114" s="930"/>
      <c r="E114" s="930"/>
      <c r="F114" s="930"/>
      <c r="G114" s="930"/>
      <c r="H114" s="930"/>
      <c r="I114" s="930"/>
      <c r="J114" s="1097"/>
    </row>
    <row r="115" spans="1:10">
      <c r="A115" s="209" t="s">
        <v>256</v>
      </c>
      <c r="B115" s="1098" t="s">
        <v>321</v>
      </c>
      <c r="C115" s="1098"/>
      <c r="D115" s="1098"/>
      <c r="E115" s="1098"/>
      <c r="F115" s="1098"/>
      <c r="G115" s="1098"/>
      <c r="H115" s="1098"/>
      <c r="I115" s="1098"/>
      <c r="J115" s="1099"/>
    </row>
    <row r="116" spans="1:10" ht="15.75" thickBot="1">
      <c r="G116" s="210"/>
    </row>
    <row r="117" spans="1:10">
      <c r="G117" s="211"/>
    </row>
    <row r="118" spans="1:10">
      <c r="D118" s="4"/>
    </row>
  </sheetData>
  <mergeCells count="63">
    <mergeCell ref="B115:J115"/>
    <mergeCell ref="J6:J7"/>
    <mergeCell ref="I6:I7"/>
    <mergeCell ref="H6:H7"/>
    <mergeCell ref="G6:G7"/>
    <mergeCell ref="F6:F7"/>
    <mergeCell ref="B6:B7"/>
    <mergeCell ref="C6:C7"/>
    <mergeCell ref="D6:D7"/>
    <mergeCell ref="B106:B107"/>
    <mergeCell ref="B108:B110"/>
    <mergeCell ref="A111:C111"/>
    <mergeCell ref="A112:C112"/>
    <mergeCell ref="B113:J113"/>
    <mergeCell ref="B114:J114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E6:E7"/>
    <mergeCell ref="A4:J4"/>
    <mergeCell ref="A5:J5"/>
    <mergeCell ref="A1:J1"/>
    <mergeCell ref="A2:J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E115"/>
  <sheetViews>
    <sheetView topLeftCell="A87" workbookViewId="0">
      <selection activeCell="D109" sqref="D109"/>
    </sheetView>
  </sheetViews>
  <sheetFormatPr defaultRowHeight="15"/>
  <cols>
    <col min="1" max="1" width="16.28515625" style="8" customWidth="1"/>
    <col min="2" max="2" width="24.7109375" style="8" customWidth="1"/>
    <col min="3" max="3" width="19.7109375" style="8" customWidth="1"/>
    <col min="4" max="4" width="11.42578125" style="338" customWidth="1"/>
    <col min="5" max="5" width="12.7109375" style="338" customWidth="1"/>
    <col min="6" max="6" width="17.5703125" style="338" customWidth="1"/>
    <col min="7" max="7" width="19.5703125" style="326" customWidth="1"/>
    <col min="8" max="8" width="19" style="8" customWidth="1"/>
    <col min="9" max="9" width="20.28515625" style="8" customWidth="1"/>
    <col min="10" max="243" width="9.140625" style="8"/>
    <col min="244" max="244" width="24.7109375" style="8" customWidth="1"/>
    <col min="245" max="245" width="19.7109375" style="8" customWidth="1"/>
    <col min="246" max="246" width="11.42578125" style="8" customWidth="1"/>
    <col min="247" max="247" width="15.42578125" style="8" customWidth="1"/>
    <col min="248" max="248" width="13.85546875" style="8" customWidth="1"/>
    <col min="249" max="249" width="11.42578125" style="8" customWidth="1"/>
    <col min="250" max="250" width="12.140625" style="8" customWidth="1"/>
    <col min="251" max="251" width="16" style="8" customWidth="1"/>
    <col min="252" max="252" width="14.5703125" style="8" customWidth="1"/>
    <col min="253" max="253" width="12.7109375" style="8" customWidth="1"/>
    <col min="254" max="254" width="14.7109375" style="8" customWidth="1"/>
    <col min="255" max="255" width="18.28515625" style="8" customWidth="1"/>
    <col min="256" max="256" width="14.28515625" style="8" customWidth="1"/>
    <col min="257" max="257" width="17.7109375" style="8" customWidth="1"/>
    <col min="258" max="258" width="13.85546875" style="8" customWidth="1"/>
    <col min="259" max="259" width="17.140625" style="8" customWidth="1"/>
    <col min="260" max="260" width="15.85546875" style="8" customWidth="1"/>
    <col min="261" max="261" width="17.5703125" style="8" customWidth="1"/>
    <col min="262" max="499" width="9.140625" style="8"/>
    <col min="500" max="500" width="24.7109375" style="8" customWidth="1"/>
    <col min="501" max="501" width="19.7109375" style="8" customWidth="1"/>
    <col min="502" max="502" width="11.42578125" style="8" customWidth="1"/>
    <col min="503" max="503" width="15.42578125" style="8" customWidth="1"/>
    <col min="504" max="504" width="13.85546875" style="8" customWidth="1"/>
    <col min="505" max="505" width="11.42578125" style="8" customWidth="1"/>
    <col min="506" max="506" width="12.140625" style="8" customWidth="1"/>
    <col min="507" max="507" width="16" style="8" customWidth="1"/>
    <col min="508" max="508" width="14.5703125" style="8" customWidth="1"/>
    <col min="509" max="509" width="12.7109375" style="8" customWidth="1"/>
    <col min="510" max="510" width="14.7109375" style="8" customWidth="1"/>
    <col min="511" max="511" width="18.28515625" style="8" customWidth="1"/>
    <col min="512" max="512" width="14.28515625" style="8" customWidth="1"/>
    <col min="513" max="513" width="17.7109375" style="8" customWidth="1"/>
    <col min="514" max="514" width="13.85546875" style="8" customWidth="1"/>
    <col min="515" max="515" width="17.140625" style="8" customWidth="1"/>
    <col min="516" max="516" width="15.85546875" style="8" customWidth="1"/>
    <col min="517" max="517" width="17.5703125" style="8" customWidth="1"/>
    <col min="518" max="755" width="9.140625" style="8"/>
    <col min="756" max="756" width="24.7109375" style="8" customWidth="1"/>
    <col min="757" max="757" width="19.7109375" style="8" customWidth="1"/>
    <col min="758" max="758" width="11.42578125" style="8" customWidth="1"/>
    <col min="759" max="759" width="15.42578125" style="8" customWidth="1"/>
    <col min="760" max="760" width="13.85546875" style="8" customWidth="1"/>
    <col min="761" max="761" width="11.42578125" style="8" customWidth="1"/>
    <col min="762" max="762" width="12.140625" style="8" customWidth="1"/>
    <col min="763" max="763" width="16" style="8" customWidth="1"/>
    <col min="764" max="764" width="14.5703125" style="8" customWidth="1"/>
    <col min="765" max="765" width="12.7109375" style="8" customWidth="1"/>
    <col min="766" max="766" width="14.7109375" style="8" customWidth="1"/>
    <col min="767" max="767" width="18.28515625" style="8" customWidth="1"/>
    <col min="768" max="768" width="14.28515625" style="8" customWidth="1"/>
    <col min="769" max="769" width="17.7109375" style="8" customWidth="1"/>
    <col min="770" max="770" width="13.85546875" style="8" customWidth="1"/>
    <col min="771" max="771" width="17.140625" style="8" customWidth="1"/>
    <col min="772" max="772" width="15.85546875" style="8" customWidth="1"/>
    <col min="773" max="773" width="17.5703125" style="8" customWidth="1"/>
    <col min="774" max="1011" width="9.140625" style="8"/>
    <col min="1012" max="1012" width="24.7109375" style="8" customWidth="1"/>
    <col min="1013" max="1013" width="19.7109375" style="8" customWidth="1"/>
    <col min="1014" max="1014" width="11.42578125" style="8" customWidth="1"/>
    <col min="1015" max="1015" width="15.42578125" style="8" customWidth="1"/>
    <col min="1016" max="1016" width="13.85546875" style="8" customWidth="1"/>
    <col min="1017" max="1017" width="11.42578125" style="8" customWidth="1"/>
    <col min="1018" max="1018" width="12.140625" style="8" customWidth="1"/>
    <col min="1019" max="1019" width="16" style="8" customWidth="1"/>
    <col min="1020" max="1020" width="14.5703125" style="8" customWidth="1"/>
    <col min="1021" max="1021" width="12.7109375" style="8" customWidth="1"/>
    <col min="1022" max="1022" width="14.7109375" style="8" customWidth="1"/>
    <col min="1023" max="1023" width="18.28515625" style="8" customWidth="1"/>
    <col min="1024" max="1024" width="14.28515625" style="8" customWidth="1"/>
    <col min="1025" max="1025" width="17.7109375" style="8" customWidth="1"/>
    <col min="1026" max="1026" width="13.85546875" style="8" customWidth="1"/>
    <col min="1027" max="1027" width="17.140625" style="8" customWidth="1"/>
    <col min="1028" max="1028" width="15.85546875" style="8" customWidth="1"/>
    <col min="1029" max="1029" width="17.5703125" style="8" customWidth="1"/>
    <col min="1030" max="1267" width="9.140625" style="8"/>
    <col min="1268" max="1268" width="24.7109375" style="8" customWidth="1"/>
    <col min="1269" max="1269" width="19.7109375" style="8" customWidth="1"/>
    <col min="1270" max="1270" width="11.42578125" style="8" customWidth="1"/>
    <col min="1271" max="1271" width="15.42578125" style="8" customWidth="1"/>
    <col min="1272" max="1272" width="13.85546875" style="8" customWidth="1"/>
    <col min="1273" max="1273" width="11.42578125" style="8" customWidth="1"/>
    <col min="1274" max="1274" width="12.140625" style="8" customWidth="1"/>
    <col min="1275" max="1275" width="16" style="8" customWidth="1"/>
    <col min="1276" max="1276" width="14.5703125" style="8" customWidth="1"/>
    <col min="1277" max="1277" width="12.7109375" style="8" customWidth="1"/>
    <col min="1278" max="1278" width="14.7109375" style="8" customWidth="1"/>
    <col min="1279" max="1279" width="18.28515625" style="8" customWidth="1"/>
    <col min="1280" max="1280" width="14.28515625" style="8" customWidth="1"/>
    <col min="1281" max="1281" width="17.7109375" style="8" customWidth="1"/>
    <col min="1282" max="1282" width="13.85546875" style="8" customWidth="1"/>
    <col min="1283" max="1283" width="17.140625" style="8" customWidth="1"/>
    <col min="1284" max="1284" width="15.85546875" style="8" customWidth="1"/>
    <col min="1285" max="1285" width="17.5703125" style="8" customWidth="1"/>
    <col min="1286" max="1523" width="9.140625" style="8"/>
    <col min="1524" max="1524" width="24.7109375" style="8" customWidth="1"/>
    <col min="1525" max="1525" width="19.7109375" style="8" customWidth="1"/>
    <col min="1526" max="1526" width="11.42578125" style="8" customWidth="1"/>
    <col min="1527" max="1527" width="15.42578125" style="8" customWidth="1"/>
    <col min="1528" max="1528" width="13.85546875" style="8" customWidth="1"/>
    <col min="1529" max="1529" width="11.42578125" style="8" customWidth="1"/>
    <col min="1530" max="1530" width="12.140625" style="8" customWidth="1"/>
    <col min="1531" max="1531" width="16" style="8" customWidth="1"/>
    <col min="1532" max="1532" width="14.5703125" style="8" customWidth="1"/>
    <col min="1533" max="1533" width="12.7109375" style="8" customWidth="1"/>
    <col min="1534" max="1534" width="14.7109375" style="8" customWidth="1"/>
    <col min="1535" max="1535" width="18.28515625" style="8" customWidth="1"/>
    <col min="1536" max="1536" width="14.28515625" style="8" customWidth="1"/>
    <col min="1537" max="1537" width="17.7109375" style="8" customWidth="1"/>
    <col min="1538" max="1538" width="13.85546875" style="8" customWidth="1"/>
    <col min="1539" max="1539" width="17.140625" style="8" customWidth="1"/>
    <col min="1540" max="1540" width="15.85546875" style="8" customWidth="1"/>
    <col min="1541" max="1541" width="17.5703125" style="8" customWidth="1"/>
    <col min="1542" max="1779" width="9.140625" style="8"/>
    <col min="1780" max="1780" width="24.7109375" style="8" customWidth="1"/>
    <col min="1781" max="1781" width="19.7109375" style="8" customWidth="1"/>
    <col min="1782" max="1782" width="11.42578125" style="8" customWidth="1"/>
    <col min="1783" max="1783" width="15.42578125" style="8" customWidth="1"/>
    <col min="1784" max="1784" width="13.85546875" style="8" customWidth="1"/>
    <col min="1785" max="1785" width="11.42578125" style="8" customWidth="1"/>
    <col min="1786" max="1786" width="12.140625" style="8" customWidth="1"/>
    <col min="1787" max="1787" width="16" style="8" customWidth="1"/>
    <col min="1788" max="1788" width="14.5703125" style="8" customWidth="1"/>
    <col min="1789" max="1789" width="12.7109375" style="8" customWidth="1"/>
    <col min="1790" max="1790" width="14.7109375" style="8" customWidth="1"/>
    <col min="1791" max="1791" width="18.28515625" style="8" customWidth="1"/>
    <col min="1792" max="1792" width="14.28515625" style="8" customWidth="1"/>
    <col min="1793" max="1793" width="17.7109375" style="8" customWidth="1"/>
    <col min="1794" max="1794" width="13.85546875" style="8" customWidth="1"/>
    <col min="1795" max="1795" width="17.140625" style="8" customWidth="1"/>
    <col min="1796" max="1796" width="15.85546875" style="8" customWidth="1"/>
    <col min="1797" max="1797" width="17.5703125" style="8" customWidth="1"/>
    <col min="1798" max="2035" width="9.140625" style="8"/>
    <col min="2036" max="2036" width="24.7109375" style="8" customWidth="1"/>
    <col min="2037" max="2037" width="19.7109375" style="8" customWidth="1"/>
    <col min="2038" max="2038" width="11.42578125" style="8" customWidth="1"/>
    <col min="2039" max="2039" width="15.42578125" style="8" customWidth="1"/>
    <col min="2040" max="2040" width="13.85546875" style="8" customWidth="1"/>
    <col min="2041" max="2041" width="11.42578125" style="8" customWidth="1"/>
    <col min="2042" max="2042" width="12.140625" style="8" customWidth="1"/>
    <col min="2043" max="2043" width="16" style="8" customWidth="1"/>
    <col min="2044" max="2044" width="14.5703125" style="8" customWidth="1"/>
    <col min="2045" max="2045" width="12.7109375" style="8" customWidth="1"/>
    <col min="2046" max="2046" width="14.7109375" style="8" customWidth="1"/>
    <col min="2047" max="2047" width="18.28515625" style="8" customWidth="1"/>
    <col min="2048" max="2048" width="14.28515625" style="8" customWidth="1"/>
    <col min="2049" max="2049" width="17.7109375" style="8" customWidth="1"/>
    <col min="2050" max="2050" width="13.85546875" style="8" customWidth="1"/>
    <col min="2051" max="2051" width="17.140625" style="8" customWidth="1"/>
    <col min="2052" max="2052" width="15.85546875" style="8" customWidth="1"/>
    <col min="2053" max="2053" width="17.5703125" style="8" customWidth="1"/>
    <col min="2054" max="2291" width="9.140625" style="8"/>
    <col min="2292" max="2292" width="24.7109375" style="8" customWidth="1"/>
    <col min="2293" max="2293" width="19.7109375" style="8" customWidth="1"/>
    <col min="2294" max="2294" width="11.42578125" style="8" customWidth="1"/>
    <col min="2295" max="2295" width="15.42578125" style="8" customWidth="1"/>
    <col min="2296" max="2296" width="13.85546875" style="8" customWidth="1"/>
    <col min="2297" max="2297" width="11.42578125" style="8" customWidth="1"/>
    <col min="2298" max="2298" width="12.140625" style="8" customWidth="1"/>
    <col min="2299" max="2299" width="16" style="8" customWidth="1"/>
    <col min="2300" max="2300" width="14.5703125" style="8" customWidth="1"/>
    <col min="2301" max="2301" width="12.7109375" style="8" customWidth="1"/>
    <col min="2302" max="2302" width="14.7109375" style="8" customWidth="1"/>
    <col min="2303" max="2303" width="18.28515625" style="8" customWidth="1"/>
    <col min="2304" max="2304" width="14.28515625" style="8" customWidth="1"/>
    <col min="2305" max="2305" width="17.7109375" style="8" customWidth="1"/>
    <col min="2306" max="2306" width="13.85546875" style="8" customWidth="1"/>
    <col min="2307" max="2307" width="17.140625" style="8" customWidth="1"/>
    <col min="2308" max="2308" width="15.85546875" style="8" customWidth="1"/>
    <col min="2309" max="2309" width="17.5703125" style="8" customWidth="1"/>
    <col min="2310" max="2547" width="9.140625" style="8"/>
    <col min="2548" max="2548" width="24.7109375" style="8" customWidth="1"/>
    <col min="2549" max="2549" width="19.7109375" style="8" customWidth="1"/>
    <col min="2550" max="2550" width="11.42578125" style="8" customWidth="1"/>
    <col min="2551" max="2551" width="15.42578125" style="8" customWidth="1"/>
    <col min="2552" max="2552" width="13.85546875" style="8" customWidth="1"/>
    <col min="2553" max="2553" width="11.42578125" style="8" customWidth="1"/>
    <col min="2554" max="2554" width="12.140625" style="8" customWidth="1"/>
    <col min="2555" max="2555" width="16" style="8" customWidth="1"/>
    <col min="2556" max="2556" width="14.5703125" style="8" customWidth="1"/>
    <col min="2557" max="2557" width="12.7109375" style="8" customWidth="1"/>
    <col min="2558" max="2558" width="14.7109375" style="8" customWidth="1"/>
    <col min="2559" max="2559" width="18.28515625" style="8" customWidth="1"/>
    <col min="2560" max="2560" width="14.28515625" style="8" customWidth="1"/>
    <col min="2561" max="2561" width="17.7109375" style="8" customWidth="1"/>
    <col min="2562" max="2562" width="13.85546875" style="8" customWidth="1"/>
    <col min="2563" max="2563" width="17.140625" style="8" customWidth="1"/>
    <col min="2564" max="2564" width="15.85546875" style="8" customWidth="1"/>
    <col min="2565" max="2565" width="17.5703125" style="8" customWidth="1"/>
    <col min="2566" max="2803" width="9.140625" style="8"/>
    <col min="2804" max="2804" width="24.7109375" style="8" customWidth="1"/>
    <col min="2805" max="2805" width="19.7109375" style="8" customWidth="1"/>
    <col min="2806" max="2806" width="11.42578125" style="8" customWidth="1"/>
    <col min="2807" max="2807" width="15.42578125" style="8" customWidth="1"/>
    <col min="2808" max="2808" width="13.85546875" style="8" customWidth="1"/>
    <col min="2809" max="2809" width="11.42578125" style="8" customWidth="1"/>
    <col min="2810" max="2810" width="12.140625" style="8" customWidth="1"/>
    <col min="2811" max="2811" width="16" style="8" customWidth="1"/>
    <col min="2812" max="2812" width="14.5703125" style="8" customWidth="1"/>
    <col min="2813" max="2813" width="12.7109375" style="8" customWidth="1"/>
    <col min="2814" max="2814" width="14.7109375" style="8" customWidth="1"/>
    <col min="2815" max="2815" width="18.28515625" style="8" customWidth="1"/>
    <col min="2816" max="2816" width="14.28515625" style="8" customWidth="1"/>
    <col min="2817" max="2817" width="17.7109375" style="8" customWidth="1"/>
    <col min="2818" max="2818" width="13.85546875" style="8" customWidth="1"/>
    <col min="2819" max="2819" width="17.140625" style="8" customWidth="1"/>
    <col min="2820" max="2820" width="15.85546875" style="8" customWidth="1"/>
    <col min="2821" max="2821" width="17.5703125" style="8" customWidth="1"/>
    <col min="2822" max="3059" width="9.140625" style="8"/>
    <col min="3060" max="3060" width="24.7109375" style="8" customWidth="1"/>
    <col min="3061" max="3061" width="19.7109375" style="8" customWidth="1"/>
    <col min="3062" max="3062" width="11.42578125" style="8" customWidth="1"/>
    <col min="3063" max="3063" width="15.42578125" style="8" customWidth="1"/>
    <col min="3064" max="3064" width="13.85546875" style="8" customWidth="1"/>
    <col min="3065" max="3065" width="11.42578125" style="8" customWidth="1"/>
    <col min="3066" max="3066" width="12.140625" style="8" customWidth="1"/>
    <col min="3067" max="3067" width="16" style="8" customWidth="1"/>
    <col min="3068" max="3068" width="14.5703125" style="8" customWidth="1"/>
    <col min="3069" max="3069" width="12.7109375" style="8" customWidth="1"/>
    <col min="3070" max="3070" width="14.7109375" style="8" customWidth="1"/>
    <col min="3071" max="3071" width="18.28515625" style="8" customWidth="1"/>
    <col min="3072" max="3072" width="14.28515625" style="8" customWidth="1"/>
    <col min="3073" max="3073" width="17.7109375" style="8" customWidth="1"/>
    <col min="3074" max="3074" width="13.85546875" style="8" customWidth="1"/>
    <col min="3075" max="3075" width="17.140625" style="8" customWidth="1"/>
    <col min="3076" max="3076" width="15.85546875" style="8" customWidth="1"/>
    <col min="3077" max="3077" width="17.5703125" style="8" customWidth="1"/>
    <col min="3078" max="3315" width="9.140625" style="8"/>
    <col min="3316" max="3316" width="24.7109375" style="8" customWidth="1"/>
    <col min="3317" max="3317" width="19.7109375" style="8" customWidth="1"/>
    <col min="3318" max="3318" width="11.42578125" style="8" customWidth="1"/>
    <col min="3319" max="3319" width="15.42578125" style="8" customWidth="1"/>
    <col min="3320" max="3320" width="13.85546875" style="8" customWidth="1"/>
    <col min="3321" max="3321" width="11.42578125" style="8" customWidth="1"/>
    <col min="3322" max="3322" width="12.140625" style="8" customWidth="1"/>
    <col min="3323" max="3323" width="16" style="8" customWidth="1"/>
    <col min="3324" max="3324" width="14.5703125" style="8" customWidth="1"/>
    <col min="3325" max="3325" width="12.7109375" style="8" customWidth="1"/>
    <col min="3326" max="3326" width="14.7109375" style="8" customWidth="1"/>
    <col min="3327" max="3327" width="18.28515625" style="8" customWidth="1"/>
    <col min="3328" max="3328" width="14.28515625" style="8" customWidth="1"/>
    <col min="3329" max="3329" width="17.7109375" style="8" customWidth="1"/>
    <col min="3330" max="3330" width="13.85546875" style="8" customWidth="1"/>
    <col min="3331" max="3331" width="17.140625" style="8" customWidth="1"/>
    <col min="3332" max="3332" width="15.85546875" style="8" customWidth="1"/>
    <col min="3333" max="3333" width="17.5703125" style="8" customWidth="1"/>
    <col min="3334" max="3571" width="9.140625" style="8"/>
    <col min="3572" max="3572" width="24.7109375" style="8" customWidth="1"/>
    <col min="3573" max="3573" width="19.7109375" style="8" customWidth="1"/>
    <col min="3574" max="3574" width="11.42578125" style="8" customWidth="1"/>
    <col min="3575" max="3575" width="15.42578125" style="8" customWidth="1"/>
    <col min="3576" max="3576" width="13.85546875" style="8" customWidth="1"/>
    <col min="3577" max="3577" width="11.42578125" style="8" customWidth="1"/>
    <col min="3578" max="3578" width="12.140625" style="8" customWidth="1"/>
    <col min="3579" max="3579" width="16" style="8" customWidth="1"/>
    <col min="3580" max="3580" width="14.5703125" style="8" customWidth="1"/>
    <col min="3581" max="3581" width="12.7109375" style="8" customWidth="1"/>
    <col min="3582" max="3582" width="14.7109375" style="8" customWidth="1"/>
    <col min="3583" max="3583" width="18.28515625" style="8" customWidth="1"/>
    <col min="3584" max="3584" width="14.28515625" style="8" customWidth="1"/>
    <col min="3585" max="3585" width="17.7109375" style="8" customWidth="1"/>
    <col min="3586" max="3586" width="13.85546875" style="8" customWidth="1"/>
    <col min="3587" max="3587" width="17.140625" style="8" customWidth="1"/>
    <col min="3588" max="3588" width="15.85546875" style="8" customWidth="1"/>
    <col min="3589" max="3589" width="17.5703125" style="8" customWidth="1"/>
    <col min="3590" max="3827" width="9.140625" style="8"/>
    <col min="3828" max="3828" width="24.7109375" style="8" customWidth="1"/>
    <col min="3829" max="3829" width="19.7109375" style="8" customWidth="1"/>
    <col min="3830" max="3830" width="11.42578125" style="8" customWidth="1"/>
    <col min="3831" max="3831" width="15.42578125" style="8" customWidth="1"/>
    <col min="3832" max="3832" width="13.85546875" style="8" customWidth="1"/>
    <col min="3833" max="3833" width="11.42578125" style="8" customWidth="1"/>
    <col min="3834" max="3834" width="12.140625" style="8" customWidth="1"/>
    <col min="3835" max="3835" width="16" style="8" customWidth="1"/>
    <col min="3836" max="3836" width="14.5703125" style="8" customWidth="1"/>
    <col min="3837" max="3837" width="12.7109375" style="8" customWidth="1"/>
    <col min="3838" max="3838" width="14.7109375" style="8" customWidth="1"/>
    <col min="3839" max="3839" width="18.28515625" style="8" customWidth="1"/>
    <col min="3840" max="3840" width="14.28515625" style="8" customWidth="1"/>
    <col min="3841" max="3841" width="17.7109375" style="8" customWidth="1"/>
    <col min="3842" max="3842" width="13.85546875" style="8" customWidth="1"/>
    <col min="3843" max="3843" width="17.140625" style="8" customWidth="1"/>
    <col min="3844" max="3844" width="15.85546875" style="8" customWidth="1"/>
    <col min="3845" max="3845" width="17.5703125" style="8" customWidth="1"/>
    <col min="3846" max="4083" width="9.140625" style="8"/>
    <col min="4084" max="4084" width="24.7109375" style="8" customWidth="1"/>
    <col min="4085" max="4085" width="19.7109375" style="8" customWidth="1"/>
    <col min="4086" max="4086" width="11.42578125" style="8" customWidth="1"/>
    <col min="4087" max="4087" width="15.42578125" style="8" customWidth="1"/>
    <col min="4088" max="4088" width="13.85546875" style="8" customWidth="1"/>
    <col min="4089" max="4089" width="11.42578125" style="8" customWidth="1"/>
    <col min="4090" max="4090" width="12.140625" style="8" customWidth="1"/>
    <col min="4091" max="4091" width="16" style="8" customWidth="1"/>
    <col min="4092" max="4092" width="14.5703125" style="8" customWidth="1"/>
    <col min="4093" max="4093" width="12.7109375" style="8" customWidth="1"/>
    <col min="4094" max="4094" width="14.7109375" style="8" customWidth="1"/>
    <col min="4095" max="4095" width="18.28515625" style="8" customWidth="1"/>
    <col min="4096" max="4096" width="14.28515625" style="8" customWidth="1"/>
    <col min="4097" max="4097" width="17.7109375" style="8" customWidth="1"/>
    <col min="4098" max="4098" width="13.85546875" style="8" customWidth="1"/>
    <col min="4099" max="4099" width="17.140625" style="8" customWidth="1"/>
    <col min="4100" max="4100" width="15.85546875" style="8" customWidth="1"/>
    <col min="4101" max="4101" width="17.5703125" style="8" customWidth="1"/>
    <col min="4102" max="4339" width="9.140625" style="8"/>
    <col min="4340" max="4340" width="24.7109375" style="8" customWidth="1"/>
    <col min="4341" max="4341" width="19.7109375" style="8" customWidth="1"/>
    <col min="4342" max="4342" width="11.42578125" style="8" customWidth="1"/>
    <col min="4343" max="4343" width="15.42578125" style="8" customWidth="1"/>
    <col min="4344" max="4344" width="13.85546875" style="8" customWidth="1"/>
    <col min="4345" max="4345" width="11.42578125" style="8" customWidth="1"/>
    <col min="4346" max="4346" width="12.140625" style="8" customWidth="1"/>
    <col min="4347" max="4347" width="16" style="8" customWidth="1"/>
    <col min="4348" max="4348" width="14.5703125" style="8" customWidth="1"/>
    <col min="4349" max="4349" width="12.7109375" style="8" customWidth="1"/>
    <col min="4350" max="4350" width="14.7109375" style="8" customWidth="1"/>
    <col min="4351" max="4351" width="18.28515625" style="8" customWidth="1"/>
    <col min="4352" max="4352" width="14.28515625" style="8" customWidth="1"/>
    <col min="4353" max="4353" width="17.7109375" style="8" customWidth="1"/>
    <col min="4354" max="4354" width="13.85546875" style="8" customWidth="1"/>
    <col min="4355" max="4355" width="17.140625" style="8" customWidth="1"/>
    <col min="4356" max="4356" width="15.85546875" style="8" customWidth="1"/>
    <col min="4357" max="4357" width="17.5703125" style="8" customWidth="1"/>
    <col min="4358" max="4595" width="9.140625" style="8"/>
    <col min="4596" max="4596" width="24.7109375" style="8" customWidth="1"/>
    <col min="4597" max="4597" width="19.7109375" style="8" customWidth="1"/>
    <col min="4598" max="4598" width="11.42578125" style="8" customWidth="1"/>
    <col min="4599" max="4599" width="15.42578125" style="8" customWidth="1"/>
    <col min="4600" max="4600" width="13.85546875" style="8" customWidth="1"/>
    <col min="4601" max="4601" width="11.42578125" style="8" customWidth="1"/>
    <col min="4602" max="4602" width="12.140625" style="8" customWidth="1"/>
    <col min="4603" max="4603" width="16" style="8" customWidth="1"/>
    <col min="4604" max="4604" width="14.5703125" style="8" customWidth="1"/>
    <col min="4605" max="4605" width="12.7109375" style="8" customWidth="1"/>
    <col min="4606" max="4606" width="14.7109375" style="8" customWidth="1"/>
    <col min="4607" max="4607" width="18.28515625" style="8" customWidth="1"/>
    <col min="4608" max="4608" width="14.28515625" style="8" customWidth="1"/>
    <col min="4609" max="4609" width="17.7109375" style="8" customWidth="1"/>
    <col min="4610" max="4610" width="13.85546875" style="8" customWidth="1"/>
    <col min="4611" max="4611" width="17.140625" style="8" customWidth="1"/>
    <col min="4612" max="4612" width="15.85546875" style="8" customWidth="1"/>
    <col min="4613" max="4613" width="17.5703125" style="8" customWidth="1"/>
    <col min="4614" max="4851" width="9.140625" style="8"/>
    <col min="4852" max="4852" width="24.7109375" style="8" customWidth="1"/>
    <col min="4853" max="4853" width="19.7109375" style="8" customWidth="1"/>
    <col min="4854" max="4854" width="11.42578125" style="8" customWidth="1"/>
    <col min="4855" max="4855" width="15.42578125" style="8" customWidth="1"/>
    <col min="4856" max="4856" width="13.85546875" style="8" customWidth="1"/>
    <col min="4857" max="4857" width="11.42578125" style="8" customWidth="1"/>
    <col min="4858" max="4858" width="12.140625" style="8" customWidth="1"/>
    <col min="4859" max="4859" width="16" style="8" customWidth="1"/>
    <col min="4860" max="4860" width="14.5703125" style="8" customWidth="1"/>
    <col min="4861" max="4861" width="12.7109375" style="8" customWidth="1"/>
    <col min="4862" max="4862" width="14.7109375" style="8" customWidth="1"/>
    <col min="4863" max="4863" width="18.28515625" style="8" customWidth="1"/>
    <col min="4864" max="4864" width="14.28515625" style="8" customWidth="1"/>
    <col min="4865" max="4865" width="17.7109375" style="8" customWidth="1"/>
    <col min="4866" max="4866" width="13.85546875" style="8" customWidth="1"/>
    <col min="4867" max="4867" width="17.140625" style="8" customWidth="1"/>
    <col min="4868" max="4868" width="15.85546875" style="8" customWidth="1"/>
    <col min="4869" max="4869" width="17.5703125" style="8" customWidth="1"/>
    <col min="4870" max="5107" width="9.140625" style="8"/>
    <col min="5108" max="5108" width="24.7109375" style="8" customWidth="1"/>
    <col min="5109" max="5109" width="19.7109375" style="8" customWidth="1"/>
    <col min="5110" max="5110" width="11.42578125" style="8" customWidth="1"/>
    <col min="5111" max="5111" width="15.42578125" style="8" customWidth="1"/>
    <col min="5112" max="5112" width="13.85546875" style="8" customWidth="1"/>
    <col min="5113" max="5113" width="11.42578125" style="8" customWidth="1"/>
    <col min="5114" max="5114" width="12.140625" style="8" customWidth="1"/>
    <col min="5115" max="5115" width="16" style="8" customWidth="1"/>
    <col min="5116" max="5116" width="14.5703125" style="8" customWidth="1"/>
    <col min="5117" max="5117" width="12.7109375" style="8" customWidth="1"/>
    <col min="5118" max="5118" width="14.7109375" style="8" customWidth="1"/>
    <col min="5119" max="5119" width="18.28515625" style="8" customWidth="1"/>
    <col min="5120" max="5120" width="14.28515625" style="8" customWidth="1"/>
    <col min="5121" max="5121" width="17.7109375" style="8" customWidth="1"/>
    <col min="5122" max="5122" width="13.85546875" style="8" customWidth="1"/>
    <col min="5123" max="5123" width="17.140625" style="8" customWidth="1"/>
    <col min="5124" max="5124" width="15.85546875" style="8" customWidth="1"/>
    <col min="5125" max="5125" width="17.5703125" style="8" customWidth="1"/>
    <col min="5126" max="5363" width="9.140625" style="8"/>
    <col min="5364" max="5364" width="24.7109375" style="8" customWidth="1"/>
    <col min="5365" max="5365" width="19.7109375" style="8" customWidth="1"/>
    <col min="5366" max="5366" width="11.42578125" style="8" customWidth="1"/>
    <col min="5367" max="5367" width="15.42578125" style="8" customWidth="1"/>
    <col min="5368" max="5368" width="13.85546875" style="8" customWidth="1"/>
    <col min="5369" max="5369" width="11.42578125" style="8" customWidth="1"/>
    <col min="5370" max="5370" width="12.140625" style="8" customWidth="1"/>
    <col min="5371" max="5371" width="16" style="8" customWidth="1"/>
    <col min="5372" max="5372" width="14.5703125" style="8" customWidth="1"/>
    <col min="5373" max="5373" width="12.7109375" style="8" customWidth="1"/>
    <col min="5374" max="5374" width="14.7109375" style="8" customWidth="1"/>
    <col min="5375" max="5375" width="18.28515625" style="8" customWidth="1"/>
    <col min="5376" max="5376" width="14.28515625" style="8" customWidth="1"/>
    <col min="5377" max="5377" width="17.7109375" style="8" customWidth="1"/>
    <col min="5378" max="5378" width="13.85546875" style="8" customWidth="1"/>
    <col min="5379" max="5379" width="17.140625" style="8" customWidth="1"/>
    <col min="5380" max="5380" width="15.85546875" style="8" customWidth="1"/>
    <col min="5381" max="5381" width="17.5703125" style="8" customWidth="1"/>
    <col min="5382" max="5619" width="9.140625" style="8"/>
    <col min="5620" max="5620" width="24.7109375" style="8" customWidth="1"/>
    <col min="5621" max="5621" width="19.7109375" style="8" customWidth="1"/>
    <col min="5622" max="5622" width="11.42578125" style="8" customWidth="1"/>
    <col min="5623" max="5623" width="15.42578125" style="8" customWidth="1"/>
    <col min="5624" max="5624" width="13.85546875" style="8" customWidth="1"/>
    <col min="5625" max="5625" width="11.42578125" style="8" customWidth="1"/>
    <col min="5626" max="5626" width="12.140625" style="8" customWidth="1"/>
    <col min="5627" max="5627" width="16" style="8" customWidth="1"/>
    <col min="5628" max="5628" width="14.5703125" style="8" customWidth="1"/>
    <col min="5629" max="5629" width="12.7109375" style="8" customWidth="1"/>
    <col min="5630" max="5630" width="14.7109375" style="8" customWidth="1"/>
    <col min="5631" max="5631" width="18.28515625" style="8" customWidth="1"/>
    <col min="5632" max="5632" width="14.28515625" style="8" customWidth="1"/>
    <col min="5633" max="5633" width="17.7109375" style="8" customWidth="1"/>
    <col min="5634" max="5634" width="13.85546875" style="8" customWidth="1"/>
    <col min="5635" max="5635" width="17.140625" style="8" customWidth="1"/>
    <col min="5636" max="5636" width="15.85546875" style="8" customWidth="1"/>
    <col min="5637" max="5637" width="17.5703125" style="8" customWidth="1"/>
    <col min="5638" max="5875" width="9.140625" style="8"/>
    <col min="5876" max="5876" width="24.7109375" style="8" customWidth="1"/>
    <col min="5877" max="5877" width="19.7109375" style="8" customWidth="1"/>
    <col min="5878" max="5878" width="11.42578125" style="8" customWidth="1"/>
    <col min="5879" max="5879" width="15.42578125" style="8" customWidth="1"/>
    <col min="5880" max="5880" width="13.85546875" style="8" customWidth="1"/>
    <col min="5881" max="5881" width="11.42578125" style="8" customWidth="1"/>
    <col min="5882" max="5882" width="12.140625" style="8" customWidth="1"/>
    <col min="5883" max="5883" width="16" style="8" customWidth="1"/>
    <col min="5884" max="5884" width="14.5703125" style="8" customWidth="1"/>
    <col min="5885" max="5885" width="12.7109375" style="8" customWidth="1"/>
    <col min="5886" max="5886" width="14.7109375" style="8" customWidth="1"/>
    <col min="5887" max="5887" width="18.28515625" style="8" customWidth="1"/>
    <col min="5888" max="5888" width="14.28515625" style="8" customWidth="1"/>
    <col min="5889" max="5889" width="17.7109375" style="8" customWidth="1"/>
    <col min="5890" max="5890" width="13.85546875" style="8" customWidth="1"/>
    <col min="5891" max="5891" width="17.140625" style="8" customWidth="1"/>
    <col min="5892" max="5892" width="15.85546875" style="8" customWidth="1"/>
    <col min="5893" max="5893" width="17.5703125" style="8" customWidth="1"/>
    <col min="5894" max="6131" width="9.140625" style="8"/>
    <col min="6132" max="6132" width="24.7109375" style="8" customWidth="1"/>
    <col min="6133" max="6133" width="19.7109375" style="8" customWidth="1"/>
    <col min="6134" max="6134" width="11.42578125" style="8" customWidth="1"/>
    <col min="6135" max="6135" width="15.42578125" style="8" customWidth="1"/>
    <col min="6136" max="6136" width="13.85546875" style="8" customWidth="1"/>
    <col min="6137" max="6137" width="11.42578125" style="8" customWidth="1"/>
    <col min="6138" max="6138" width="12.140625" style="8" customWidth="1"/>
    <col min="6139" max="6139" width="16" style="8" customWidth="1"/>
    <col min="6140" max="6140" width="14.5703125" style="8" customWidth="1"/>
    <col min="6141" max="6141" width="12.7109375" style="8" customWidth="1"/>
    <col min="6142" max="6142" width="14.7109375" style="8" customWidth="1"/>
    <col min="6143" max="6143" width="18.28515625" style="8" customWidth="1"/>
    <col min="6144" max="6144" width="14.28515625" style="8" customWidth="1"/>
    <col min="6145" max="6145" width="17.7109375" style="8" customWidth="1"/>
    <col min="6146" max="6146" width="13.85546875" style="8" customWidth="1"/>
    <col min="6147" max="6147" width="17.140625" style="8" customWidth="1"/>
    <col min="6148" max="6148" width="15.85546875" style="8" customWidth="1"/>
    <col min="6149" max="6149" width="17.5703125" style="8" customWidth="1"/>
    <col min="6150" max="6387" width="9.140625" style="8"/>
    <col min="6388" max="6388" width="24.7109375" style="8" customWidth="1"/>
    <col min="6389" max="6389" width="19.7109375" style="8" customWidth="1"/>
    <col min="6390" max="6390" width="11.42578125" style="8" customWidth="1"/>
    <col min="6391" max="6391" width="15.42578125" style="8" customWidth="1"/>
    <col min="6392" max="6392" width="13.85546875" style="8" customWidth="1"/>
    <col min="6393" max="6393" width="11.42578125" style="8" customWidth="1"/>
    <col min="6394" max="6394" width="12.140625" style="8" customWidth="1"/>
    <col min="6395" max="6395" width="16" style="8" customWidth="1"/>
    <col min="6396" max="6396" width="14.5703125" style="8" customWidth="1"/>
    <col min="6397" max="6397" width="12.7109375" style="8" customWidth="1"/>
    <col min="6398" max="6398" width="14.7109375" style="8" customWidth="1"/>
    <col min="6399" max="6399" width="18.28515625" style="8" customWidth="1"/>
    <col min="6400" max="6400" width="14.28515625" style="8" customWidth="1"/>
    <col min="6401" max="6401" width="17.7109375" style="8" customWidth="1"/>
    <col min="6402" max="6402" width="13.85546875" style="8" customWidth="1"/>
    <col min="6403" max="6403" width="17.140625" style="8" customWidth="1"/>
    <col min="6404" max="6404" width="15.85546875" style="8" customWidth="1"/>
    <col min="6405" max="6405" width="17.5703125" style="8" customWidth="1"/>
    <col min="6406" max="6643" width="9.140625" style="8"/>
    <col min="6644" max="6644" width="24.7109375" style="8" customWidth="1"/>
    <col min="6645" max="6645" width="19.7109375" style="8" customWidth="1"/>
    <col min="6646" max="6646" width="11.42578125" style="8" customWidth="1"/>
    <col min="6647" max="6647" width="15.42578125" style="8" customWidth="1"/>
    <col min="6648" max="6648" width="13.85546875" style="8" customWidth="1"/>
    <col min="6649" max="6649" width="11.42578125" style="8" customWidth="1"/>
    <col min="6650" max="6650" width="12.140625" style="8" customWidth="1"/>
    <col min="6651" max="6651" width="16" style="8" customWidth="1"/>
    <col min="6652" max="6652" width="14.5703125" style="8" customWidth="1"/>
    <col min="6653" max="6653" width="12.7109375" style="8" customWidth="1"/>
    <col min="6654" max="6654" width="14.7109375" style="8" customWidth="1"/>
    <col min="6655" max="6655" width="18.28515625" style="8" customWidth="1"/>
    <col min="6656" max="6656" width="14.28515625" style="8" customWidth="1"/>
    <col min="6657" max="6657" width="17.7109375" style="8" customWidth="1"/>
    <col min="6658" max="6658" width="13.85546875" style="8" customWidth="1"/>
    <col min="6659" max="6659" width="17.140625" style="8" customWidth="1"/>
    <col min="6660" max="6660" width="15.85546875" style="8" customWidth="1"/>
    <col min="6661" max="6661" width="17.5703125" style="8" customWidth="1"/>
    <col min="6662" max="6899" width="9.140625" style="8"/>
    <col min="6900" max="6900" width="24.7109375" style="8" customWidth="1"/>
    <col min="6901" max="6901" width="19.7109375" style="8" customWidth="1"/>
    <col min="6902" max="6902" width="11.42578125" style="8" customWidth="1"/>
    <col min="6903" max="6903" width="15.42578125" style="8" customWidth="1"/>
    <col min="6904" max="6904" width="13.85546875" style="8" customWidth="1"/>
    <col min="6905" max="6905" width="11.42578125" style="8" customWidth="1"/>
    <col min="6906" max="6906" width="12.140625" style="8" customWidth="1"/>
    <col min="6907" max="6907" width="16" style="8" customWidth="1"/>
    <col min="6908" max="6908" width="14.5703125" style="8" customWidth="1"/>
    <col min="6909" max="6909" width="12.7109375" style="8" customWidth="1"/>
    <col min="6910" max="6910" width="14.7109375" style="8" customWidth="1"/>
    <col min="6911" max="6911" width="18.28515625" style="8" customWidth="1"/>
    <col min="6912" max="6912" width="14.28515625" style="8" customWidth="1"/>
    <col min="6913" max="6913" width="17.7109375" style="8" customWidth="1"/>
    <col min="6914" max="6914" width="13.85546875" style="8" customWidth="1"/>
    <col min="6915" max="6915" width="17.140625" style="8" customWidth="1"/>
    <col min="6916" max="6916" width="15.85546875" style="8" customWidth="1"/>
    <col min="6917" max="6917" width="17.5703125" style="8" customWidth="1"/>
    <col min="6918" max="7155" width="9.140625" style="8"/>
    <col min="7156" max="7156" width="24.7109375" style="8" customWidth="1"/>
    <col min="7157" max="7157" width="19.7109375" style="8" customWidth="1"/>
    <col min="7158" max="7158" width="11.42578125" style="8" customWidth="1"/>
    <col min="7159" max="7159" width="15.42578125" style="8" customWidth="1"/>
    <col min="7160" max="7160" width="13.85546875" style="8" customWidth="1"/>
    <col min="7161" max="7161" width="11.42578125" style="8" customWidth="1"/>
    <col min="7162" max="7162" width="12.140625" style="8" customWidth="1"/>
    <col min="7163" max="7163" width="16" style="8" customWidth="1"/>
    <col min="7164" max="7164" width="14.5703125" style="8" customWidth="1"/>
    <col min="7165" max="7165" width="12.7109375" style="8" customWidth="1"/>
    <col min="7166" max="7166" width="14.7109375" style="8" customWidth="1"/>
    <col min="7167" max="7167" width="18.28515625" style="8" customWidth="1"/>
    <col min="7168" max="7168" width="14.28515625" style="8" customWidth="1"/>
    <col min="7169" max="7169" width="17.7109375" style="8" customWidth="1"/>
    <col min="7170" max="7170" width="13.85546875" style="8" customWidth="1"/>
    <col min="7171" max="7171" width="17.140625" style="8" customWidth="1"/>
    <col min="7172" max="7172" width="15.85546875" style="8" customWidth="1"/>
    <col min="7173" max="7173" width="17.5703125" style="8" customWidth="1"/>
    <col min="7174" max="7411" width="9.140625" style="8"/>
    <col min="7412" max="7412" width="24.7109375" style="8" customWidth="1"/>
    <col min="7413" max="7413" width="19.7109375" style="8" customWidth="1"/>
    <col min="7414" max="7414" width="11.42578125" style="8" customWidth="1"/>
    <col min="7415" max="7415" width="15.42578125" style="8" customWidth="1"/>
    <col min="7416" max="7416" width="13.85546875" style="8" customWidth="1"/>
    <col min="7417" max="7417" width="11.42578125" style="8" customWidth="1"/>
    <col min="7418" max="7418" width="12.140625" style="8" customWidth="1"/>
    <col min="7419" max="7419" width="16" style="8" customWidth="1"/>
    <col min="7420" max="7420" width="14.5703125" style="8" customWidth="1"/>
    <col min="7421" max="7421" width="12.7109375" style="8" customWidth="1"/>
    <col min="7422" max="7422" width="14.7109375" style="8" customWidth="1"/>
    <col min="7423" max="7423" width="18.28515625" style="8" customWidth="1"/>
    <col min="7424" max="7424" width="14.28515625" style="8" customWidth="1"/>
    <col min="7425" max="7425" width="17.7109375" style="8" customWidth="1"/>
    <col min="7426" max="7426" width="13.85546875" style="8" customWidth="1"/>
    <col min="7427" max="7427" width="17.140625" style="8" customWidth="1"/>
    <col min="7428" max="7428" width="15.85546875" style="8" customWidth="1"/>
    <col min="7429" max="7429" width="17.5703125" style="8" customWidth="1"/>
    <col min="7430" max="7667" width="9.140625" style="8"/>
    <col min="7668" max="7668" width="24.7109375" style="8" customWidth="1"/>
    <col min="7669" max="7669" width="19.7109375" style="8" customWidth="1"/>
    <col min="7670" max="7670" width="11.42578125" style="8" customWidth="1"/>
    <col min="7671" max="7671" width="15.42578125" style="8" customWidth="1"/>
    <col min="7672" max="7672" width="13.85546875" style="8" customWidth="1"/>
    <col min="7673" max="7673" width="11.42578125" style="8" customWidth="1"/>
    <col min="7674" max="7674" width="12.140625" style="8" customWidth="1"/>
    <col min="7675" max="7675" width="16" style="8" customWidth="1"/>
    <col min="7676" max="7676" width="14.5703125" style="8" customWidth="1"/>
    <col min="7677" max="7677" width="12.7109375" style="8" customWidth="1"/>
    <col min="7678" max="7678" width="14.7109375" style="8" customWidth="1"/>
    <col min="7679" max="7679" width="18.28515625" style="8" customWidth="1"/>
    <col min="7680" max="7680" width="14.28515625" style="8" customWidth="1"/>
    <col min="7681" max="7681" width="17.7109375" style="8" customWidth="1"/>
    <col min="7682" max="7682" width="13.85546875" style="8" customWidth="1"/>
    <col min="7683" max="7683" width="17.140625" style="8" customWidth="1"/>
    <col min="7684" max="7684" width="15.85546875" style="8" customWidth="1"/>
    <col min="7685" max="7685" width="17.5703125" style="8" customWidth="1"/>
    <col min="7686" max="7923" width="9.140625" style="8"/>
    <col min="7924" max="7924" width="24.7109375" style="8" customWidth="1"/>
    <col min="7925" max="7925" width="19.7109375" style="8" customWidth="1"/>
    <col min="7926" max="7926" width="11.42578125" style="8" customWidth="1"/>
    <col min="7927" max="7927" width="15.42578125" style="8" customWidth="1"/>
    <col min="7928" max="7928" width="13.85546875" style="8" customWidth="1"/>
    <col min="7929" max="7929" width="11.42578125" style="8" customWidth="1"/>
    <col min="7930" max="7930" width="12.140625" style="8" customWidth="1"/>
    <col min="7931" max="7931" width="16" style="8" customWidth="1"/>
    <col min="7932" max="7932" width="14.5703125" style="8" customWidth="1"/>
    <col min="7933" max="7933" width="12.7109375" style="8" customWidth="1"/>
    <col min="7934" max="7934" width="14.7109375" style="8" customWidth="1"/>
    <col min="7935" max="7935" width="18.28515625" style="8" customWidth="1"/>
    <col min="7936" max="7936" width="14.28515625" style="8" customWidth="1"/>
    <col min="7937" max="7937" width="17.7109375" style="8" customWidth="1"/>
    <col min="7938" max="7938" width="13.85546875" style="8" customWidth="1"/>
    <col min="7939" max="7939" width="17.140625" style="8" customWidth="1"/>
    <col min="7940" max="7940" width="15.85546875" style="8" customWidth="1"/>
    <col min="7941" max="7941" width="17.5703125" style="8" customWidth="1"/>
    <col min="7942" max="8179" width="9.140625" style="8"/>
    <col min="8180" max="8180" width="24.7109375" style="8" customWidth="1"/>
    <col min="8181" max="8181" width="19.7109375" style="8" customWidth="1"/>
    <col min="8182" max="8182" width="11.42578125" style="8" customWidth="1"/>
    <col min="8183" max="8183" width="15.42578125" style="8" customWidth="1"/>
    <col min="8184" max="8184" width="13.85546875" style="8" customWidth="1"/>
    <col min="8185" max="8185" width="11.42578125" style="8" customWidth="1"/>
    <col min="8186" max="8186" width="12.140625" style="8" customWidth="1"/>
    <col min="8187" max="8187" width="16" style="8" customWidth="1"/>
    <col min="8188" max="8188" width="14.5703125" style="8" customWidth="1"/>
    <col min="8189" max="8189" width="12.7109375" style="8" customWidth="1"/>
    <col min="8190" max="8190" width="14.7109375" style="8" customWidth="1"/>
    <col min="8191" max="8191" width="18.28515625" style="8" customWidth="1"/>
    <col min="8192" max="8192" width="14.28515625" style="8" customWidth="1"/>
    <col min="8193" max="8193" width="17.7109375" style="8" customWidth="1"/>
    <col min="8194" max="8194" width="13.85546875" style="8" customWidth="1"/>
    <col min="8195" max="8195" width="17.140625" style="8" customWidth="1"/>
    <col min="8196" max="8196" width="15.85546875" style="8" customWidth="1"/>
    <col min="8197" max="8197" width="17.5703125" style="8" customWidth="1"/>
    <col min="8198" max="8435" width="9.140625" style="8"/>
    <col min="8436" max="8436" width="24.7109375" style="8" customWidth="1"/>
    <col min="8437" max="8437" width="19.7109375" style="8" customWidth="1"/>
    <col min="8438" max="8438" width="11.42578125" style="8" customWidth="1"/>
    <col min="8439" max="8439" width="15.42578125" style="8" customWidth="1"/>
    <col min="8440" max="8440" width="13.85546875" style="8" customWidth="1"/>
    <col min="8441" max="8441" width="11.42578125" style="8" customWidth="1"/>
    <col min="8442" max="8442" width="12.140625" style="8" customWidth="1"/>
    <col min="8443" max="8443" width="16" style="8" customWidth="1"/>
    <col min="8444" max="8444" width="14.5703125" style="8" customWidth="1"/>
    <col min="8445" max="8445" width="12.7109375" style="8" customWidth="1"/>
    <col min="8446" max="8446" width="14.7109375" style="8" customWidth="1"/>
    <col min="8447" max="8447" width="18.28515625" style="8" customWidth="1"/>
    <col min="8448" max="8448" width="14.28515625" style="8" customWidth="1"/>
    <col min="8449" max="8449" width="17.7109375" style="8" customWidth="1"/>
    <col min="8450" max="8450" width="13.85546875" style="8" customWidth="1"/>
    <col min="8451" max="8451" width="17.140625" style="8" customWidth="1"/>
    <col min="8452" max="8452" width="15.85546875" style="8" customWidth="1"/>
    <col min="8453" max="8453" width="17.5703125" style="8" customWidth="1"/>
    <col min="8454" max="8691" width="9.140625" style="8"/>
    <col min="8692" max="8692" width="24.7109375" style="8" customWidth="1"/>
    <col min="8693" max="8693" width="19.7109375" style="8" customWidth="1"/>
    <col min="8694" max="8694" width="11.42578125" style="8" customWidth="1"/>
    <col min="8695" max="8695" width="15.42578125" style="8" customWidth="1"/>
    <col min="8696" max="8696" width="13.85546875" style="8" customWidth="1"/>
    <col min="8697" max="8697" width="11.42578125" style="8" customWidth="1"/>
    <col min="8698" max="8698" width="12.140625" style="8" customWidth="1"/>
    <col min="8699" max="8699" width="16" style="8" customWidth="1"/>
    <col min="8700" max="8700" width="14.5703125" style="8" customWidth="1"/>
    <col min="8701" max="8701" width="12.7109375" style="8" customWidth="1"/>
    <col min="8702" max="8702" width="14.7109375" style="8" customWidth="1"/>
    <col min="8703" max="8703" width="18.28515625" style="8" customWidth="1"/>
    <col min="8704" max="8704" width="14.28515625" style="8" customWidth="1"/>
    <col min="8705" max="8705" width="17.7109375" style="8" customWidth="1"/>
    <col min="8706" max="8706" width="13.85546875" style="8" customWidth="1"/>
    <col min="8707" max="8707" width="17.140625" style="8" customWidth="1"/>
    <col min="8708" max="8708" width="15.85546875" style="8" customWidth="1"/>
    <col min="8709" max="8709" width="17.5703125" style="8" customWidth="1"/>
    <col min="8710" max="8947" width="9.140625" style="8"/>
    <col min="8948" max="8948" width="24.7109375" style="8" customWidth="1"/>
    <col min="8949" max="8949" width="19.7109375" style="8" customWidth="1"/>
    <col min="8950" max="8950" width="11.42578125" style="8" customWidth="1"/>
    <col min="8951" max="8951" width="15.42578125" style="8" customWidth="1"/>
    <col min="8952" max="8952" width="13.85546875" style="8" customWidth="1"/>
    <col min="8953" max="8953" width="11.42578125" style="8" customWidth="1"/>
    <col min="8954" max="8954" width="12.140625" style="8" customWidth="1"/>
    <col min="8955" max="8955" width="16" style="8" customWidth="1"/>
    <col min="8956" max="8956" width="14.5703125" style="8" customWidth="1"/>
    <col min="8957" max="8957" width="12.7109375" style="8" customWidth="1"/>
    <col min="8958" max="8958" width="14.7109375" style="8" customWidth="1"/>
    <col min="8959" max="8959" width="18.28515625" style="8" customWidth="1"/>
    <col min="8960" max="8960" width="14.28515625" style="8" customWidth="1"/>
    <col min="8961" max="8961" width="17.7109375" style="8" customWidth="1"/>
    <col min="8962" max="8962" width="13.85546875" style="8" customWidth="1"/>
    <col min="8963" max="8963" width="17.140625" style="8" customWidth="1"/>
    <col min="8964" max="8964" width="15.85546875" style="8" customWidth="1"/>
    <col min="8965" max="8965" width="17.5703125" style="8" customWidth="1"/>
    <col min="8966" max="9203" width="9.140625" style="8"/>
    <col min="9204" max="9204" width="24.7109375" style="8" customWidth="1"/>
    <col min="9205" max="9205" width="19.7109375" style="8" customWidth="1"/>
    <col min="9206" max="9206" width="11.42578125" style="8" customWidth="1"/>
    <col min="9207" max="9207" width="15.42578125" style="8" customWidth="1"/>
    <col min="9208" max="9208" width="13.85546875" style="8" customWidth="1"/>
    <col min="9209" max="9209" width="11.42578125" style="8" customWidth="1"/>
    <col min="9210" max="9210" width="12.140625" style="8" customWidth="1"/>
    <col min="9211" max="9211" width="16" style="8" customWidth="1"/>
    <col min="9212" max="9212" width="14.5703125" style="8" customWidth="1"/>
    <col min="9213" max="9213" width="12.7109375" style="8" customWidth="1"/>
    <col min="9214" max="9214" width="14.7109375" style="8" customWidth="1"/>
    <col min="9215" max="9215" width="18.28515625" style="8" customWidth="1"/>
    <col min="9216" max="9216" width="14.28515625" style="8" customWidth="1"/>
    <col min="9217" max="9217" width="17.7109375" style="8" customWidth="1"/>
    <col min="9218" max="9218" width="13.85546875" style="8" customWidth="1"/>
    <col min="9219" max="9219" width="17.140625" style="8" customWidth="1"/>
    <col min="9220" max="9220" width="15.85546875" style="8" customWidth="1"/>
    <col min="9221" max="9221" width="17.5703125" style="8" customWidth="1"/>
    <col min="9222" max="9459" width="9.140625" style="8"/>
    <col min="9460" max="9460" width="24.7109375" style="8" customWidth="1"/>
    <col min="9461" max="9461" width="19.7109375" style="8" customWidth="1"/>
    <col min="9462" max="9462" width="11.42578125" style="8" customWidth="1"/>
    <col min="9463" max="9463" width="15.42578125" style="8" customWidth="1"/>
    <col min="9464" max="9464" width="13.85546875" style="8" customWidth="1"/>
    <col min="9465" max="9465" width="11.42578125" style="8" customWidth="1"/>
    <col min="9466" max="9466" width="12.140625" style="8" customWidth="1"/>
    <col min="9467" max="9467" width="16" style="8" customWidth="1"/>
    <col min="9468" max="9468" width="14.5703125" style="8" customWidth="1"/>
    <col min="9469" max="9469" width="12.7109375" style="8" customWidth="1"/>
    <col min="9470" max="9470" width="14.7109375" style="8" customWidth="1"/>
    <col min="9471" max="9471" width="18.28515625" style="8" customWidth="1"/>
    <col min="9472" max="9472" width="14.28515625" style="8" customWidth="1"/>
    <col min="9473" max="9473" width="17.7109375" style="8" customWidth="1"/>
    <col min="9474" max="9474" width="13.85546875" style="8" customWidth="1"/>
    <col min="9475" max="9475" width="17.140625" style="8" customWidth="1"/>
    <col min="9476" max="9476" width="15.85546875" style="8" customWidth="1"/>
    <col min="9477" max="9477" width="17.5703125" style="8" customWidth="1"/>
    <col min="9478" max="9715" width="9.140625" style="8"/>
    <col min="9716" max="9716" width="24.7109375" style="8" customWidth="1"/>
    <col min="9717" max="9717" width="19.7109375" style="8" customWidth="1"/>
    <col min="9718" max="9718" width="11.42578125" style="8" customWidth="1"/>
    <col min="9719" max="9719" width="15.42578125" style="8" customWidth="1"/>
    <col min="9720" max="9720" width="13.85546875" style="8" customWidth="1"/>
    <col min="9721" max="9721" width="11.42578125" style="8" customWidth="1"/>
    <col min="9722" max="9722" width="12.140625" style="8" customWidth="1"/>
    <col min="9723" max="9723" width="16" style="8" customWidth="1"/>
    <col min="9724" max="9724" width="14.5703125" style="8" customWidth="1"/>
    <col min="9725" max="9725" width="12.7109375" style="8" customWidth="1"/>
    <col min="9726" max="9726" width="14.7109375" style="8" customWidth="1"/>
    <col min="9727" max="9727" width="18.28515625" style="8" customWidth="1"/>
    <col min="9728" max="9728" width="14.28515625" style="8" customWidth="1"/>
    <col min="9729" max="9729" width="17.7109375" style="8" customWidth="1"/>
    <col min="9730" max="9730" width="13.85546875" style="8" customWidth="1"/>
    <col min="9731" max="9731" width="17.140625" style="8" customWidth="1"/>
    <col min="9732" max="9732" width="15.85546875" style="8" customWidth="1"/>
    <col min="9733" max="9733" width="17.5703125" style="8" customWidth="1"/>
    <col min="9734" max="9971" width="9.140625" style="8"/>
    <col min="9972" max="9972" width="24.7109375" style="8" customWidth="1"/>
    <col min="9973" max="9973" width="19.7109375" style="8" customWidth="1"/>
    <col min="9974" max="9974" width="11.42578125" style="8" customWidth="1"/>
    <col min="9975" max="9975" width="15.42578125" style="8" customWidth="1"/>
    <col min="9976" max="9976" width="13.85546875" style="8" customWidth="1"/>
    <col min="9977" max="9977" width="11.42578125" style="8" customWidth="1"/>
    <col min="9978" max="9978" width="12.140625" style="8" customWidth="1"/>
    <col min="9979" max="9979" width="16" style="8" customWidth="1"/>
    <col min="9980" max="9980" width="14.5703125" style="8" customWidth="1"/>
    <col min="9981" max="9981" width="12.7109375" style="8" customWidth="1"/>
    <col min="9982" max="9982" width="14.7109375" style="8" customWidth="1"/>
    <col min="9983" max="9983" width="18.28515625" style="8" customWidth="1"/>
    <col min="9984" max="9984" width="14.28515625" style="8" customWidth="1"/>
    <col min="9985" max="9985" width="17.7109375" style="8" customWidth="1"/>
    <col min="9986" max="9986" width="13.85546875" style="8" customWidth="1"/>
    <col min="9987" max="9987" width="17.140625" style="8" customWidth="1"/>
    <col min="9988" max="9988" width="15.85546875" style="8" customWidth="1"/>
    <col min="9989" max="9989" width="17.5703125" style="8" customWidth="1"/>
    <col min="9990" max="10227" width="9.140625" style="8"/>
    <col min="10228" max="10228" width="24.7109375" style="8" customWidth="1"/>
    <col min="10229" max="10229" width="19.7109375" style="8" customWidth="1"/>
    <col min="10230" max="10230" width="11.42578125" style="8" customWidth="1"/>
    <col min="10231" max="10231" width="15.42578125" style="8" customWidth="1"/>
    <col min="10232" max="10232" width="13.85546875" style="8" customWidth="1"/>
    <col min="10233" max="10233" width="11.42578125" style="8" customWidth="1"/>
    <col min="10234" max="10234" width="12.140625" style="8" customWidth="1"/>
    <col min="10235" max="10235" width="16" style="8" customWidth="1"/>
    <col min="10236" max="10236" width="14.5703125" style="8" customWidth="1"/>
    <col min="10237" max="10237" width="12.7109375" style="8" customWidth="1"/>
    <col min="10238" max="10238" width="14.7109375" style="8" customWidth="1"/>
    <col min="10239" max="10239" width="18.28515625" style="8" customWidth="1"/>
    <col min="10240" max="10240" width="14.28515625" style="8" customWidth="1"/>
    <col min="10241" max="10241" width="17.7109375" style="8" customWidth="1"/>
    <col min="10242" max="10242" width="13.85546875" style="8" customWidth="1"/>
    <col min="10243" max="10243" width="17.140625" style="8" customWidth="1"/>
    <col min="10244" max="10244" width="15.85546875" style="8" customWidth="1"/>
    <col min="10245" max="10245" width="17.5703125" style="8" customWidth="1"/>
    <col min="10246" max="10483" width="9.140625" style="8"/>
    <col min="10484" max="10484" width="24.7109375" style="8" customWidth="1"/>
    <col min="10485" max="10485" width="19.7109375" style="8" customWidth="1"/>
    <col min="10486" max="10486" width="11.42578125" style="8" customWidth="1"/>
    <col min="10487" max="10487" width="15.42578125" style="8" customWidth="1"/>
    <col min="10488" max="10488" width="13.85546875" style="8" customWidth="1"/>
    <col min="10489" max="10489" width="11.42578125" style="8" customWidth="1"/>
    <col min="10490" max="10490" width="12.140625" style="8" customWidth="1"/>
    <col min="10491" max="10491" width="16" style="8" customWidth="1"/>
    <col min="10492" max="10492" width="14.5703125" style="8" customWidth="1"/>
    <col min="10493" max="10493" width="12.7109375" style="8" customWidth="1"/>
    <col min="10494" max="10494" width="14.7109375" style="8" customWidth="1"/>
    <col min="10495" max="10495" width="18.28515625" style="8" customWidth="1"/>
    <col min="10496" max="10496" width="14.28515625" style="8" customWidth="1"/>
    <col min="10497" max="10497" width="17.7109375" style="8" customWidth="1"/>
    <col min="10498" max="10498" width="13.85546875" style="8" customWidth="1"/>
    <col min="10499" max="10499" width="17.140625" style="8" customWidth="1"/>
    <col min="10500" max="10500" width="15.85546875" style="8" customWidth="1"/>
    <col min="10501" max="10501" width="17.5703125" style="8" customWidth="1"/>
    <col min="10502" max="10739" width="9.140625" style="8"/>
    <col min="10740" max="10740" width="24.7109375" style="8" customWidth="1"/>
    <col min="10741" max="10741" width="19.7109375" style="8" customWidth="1"/>
    <col min="10742" max="10742" width="11.42578125" style="8" customWidth="1"/>
    <col min="10743" max="10743" width="15.42578125" style="8" customWidth="1"/>
    <col min="10744" max="10744" width="13.85546875" style="8" customWidth="1"/>
    <col min="10745" max="10745" width="11.42578125" style="8" customWidth="1"/>
    <col min="10746" max="10746" width="12.140625" style="8" customWidth="1"/>
    <col min="10747" max="10747" width="16" style="8" customWidth="1"/>
    <col min="10748" max="10748" width="14.5703125" style="8" customWidth="1"/>
    <col min="10749" max="10749" width="12.7109375" style="8" customWidth="1"/>
    <col min="10750" max="10750" width="14.7109375" style="8" customWidth="1"/>
    <col min="10751" max="10751" width="18.28515625" style="8" customWidth="1"/>
    <col min="10752" max="10752" width="14.28515625" style="8" customWidth="1"/>
    <col min="10753" max="10753" width="17.7109375" style="8" customWidth="1"/>
    <col min="10754" max="10754" width="13.85546875" style="8" customWidth="1"/>
    <col min="10755" max="10755" width="17.140625" style="8" customWidth="1"/>
    <col min="10756" max="10756" width="15.85546875" style="8" customWidth="1"/>
    <col min="10757" max="10757" width="17.5703125" style="8" customWidth="1"/>
    <col min="10758" max="10995" width="9.140625" style="8"/>
    <col min="10996" max="10996" width="24.7109375" style="8" customWidth="1"/>
    <col min="10997" max="10997" width="19.7109375" style="8" customWidth="1"/>
    <col min="10998" max="10998" width="11.42578125" style="8" customWidth="1"/>
    <col min="10999" max="10999" width="15.42578125" style="8" customWidth="1"/>
    <col min="11000" max="11000" width="13.85546875" style="8" customWidth="1"/>
    <col min="11001" max="11001" width="11.42578125" style="8" customWidth="1"/>
    <col min="11002" max="11002" width="12.140625" style="8" customWidth="1"/>
    <col min="11003" max="11003" width="16" style="8" customWidth="1"/>
    <col min="11004" max="11004" width="14.5703125" style="8" customWidth="1"/>
    <col min="11005" max="11005" width="12.7109375" style="8" customWidth="1"/>
    <col min="11006" max="11006" width="14.7109375" style="8" customWidth="1"/>
    <col min="11007" max="11007" width="18.28515625" style="8" customWidth="1"/>
    <col min="11008" max="11008" width="14.28515625" style="8" customWidth="1"/>
    <col min="11009" max="11009" width="17.7109375" style="8" customWidth="1"/>
    <col min="11010" max="11010" width="13.85546875" style="8" customWidth="1"/>
    <col min="11011" max="11011" width="17.140625" style="8" customWidth="1"/>
    <col min="11012" max="11012" width="15.85546875" style="8" customWidth="1"/>
    <col min="11013" max="11013" width="17.5703125" style="8" customWidth="1"/>
    <col min="11014" max="11251" width="9.140625" style="8"/>
    <col min="11252" max="11252" width="24.7109375" style="8" customWidth="1"/>
    <col min="11253" max="11253" width="19.7109375" style="8" customWidth="1"/>
    <col min="11254" max="11254" width="11.42578125" style="8" customWidth="1"/>
    <col min="11255" max="11255" width="15.42578125" style="8" customWidth="1"/>
    <col min="11256" max="11256" width="13.85546875" style="8" customWidth="1"/>
    <col min="11257" max="11257" width="11.42578125" style="8" customWidth="1"/>
    <col min="11258" max="11258" width="12.140625" style="8" customWidth="1"/>
    <col min="11259" max="11259" width="16" style="8" customWidth="1"/>
    <col min="11260" max="11260" width="14.5703125" style="8" customWidth="1"/>
    <col min="11261" max="11261" width="12.7109375" style="8" customWidth="1"/>
    <col min="11262" max="11262" width="14.7109375" style="8" customWidth="1"/>
    <col min="11263" max="11263" width="18.28515625" style="8" customWidth="1"/>
    <col min="11264" max="11264" width="14.28515625" style="8" customWidth="1"/>
    <col min="11265" max="11265" width="17.7109375" style="8" customWidth="1"/>
    <col min="11266" max="11266" width="13.85546875" style="8" customWidth="1"/>
    <col min="11267" max="11267" width="17.140625" style="8" customWidth="1"/>
    <col min="11268" max="11268" width="15.85546875" style="8" customWidth="1"/>
    <col min="11269" max="11269" width="17.5703125" style="8" customWidth="1"/>
    <col min="11270" max="11507" width="9.140625" style="8"/>
    <col min="11508" max="11508" width="24.7109375" style="8" customWidth="1"/>
    <col min="11509" max="11509" width="19.7109375" style="8" customWidth="1"/>
    <col min="11510" max="11510" width="11.42578125" style="8" customWidth="1"/>
    <col min="11511" max="11511" width="15.42578125" style="8" customWidth="1"/>
    <col min="11512" max="11512" width="13.85546875" style="8" customWidth="1"/>
    <col min="11513" max="11513" width="11.42578125" style="8" customWidth="1"/>
    <col min="11514" max="11514" width="12.140625" style="8" customWidth="1"/>
    <col min="11515" max="11515" width="16" style="8" customWidth="1"/>
    <col min="11516" max="11516" width="14.5703125" style="8" customWidth="1"/>
    <col min="11517" max="11517" width="12.7109375" style="8" customWidth="1"/>
    <col min="11518" max="11518" width="14.7109375" style="8" customWidth="1"/>
    <col min="11519" max="11519" width="18.28515625" style="8" customWidth="1"/>
    <col min="11520" max="11520" width="14.28515625" style="8" customWidth="1"/>
    <col min="11521" max="11521" width="17.7109375" style="8" customWidth="1"/>
    <col min="11522" max="11522" width="13.85546875" style="8" customWidth="1"/>
    <col min="11523" max="11523" width="17.140625" style="8" customWidth="1"/>
    <col min="11524" max="11524" width="15.85546875" style="8" customWidth="1"/>
    <col min="11525" max="11525" width="17.5703125" style="8" customWidth="1"/>
    <col min="11526" max="11763" width="9.140625" style="8"/>
    <col min="11764" max="11764" width="24.7109375" style="8" customWidth="1"/>
    <col min="11765" max="11765" width="19.7109375" style="8" customWidth="1"/>
    <col min="11766" max="11766" width="11.42578125" style="8" customWidth="1"/>
    <col min="11767" max="11767" width="15.42578125" style="8" customWidth="1"/>
    <col min="11768" max="11768" width="13.85546875" style="8" customWidth="1"/>
    <col min="11769" max="11769" width="11.42578125" style="8" customWidth="1"/>
    <col min="11770" max="11770" width="12.140625" style="8" customWidth="1"/>
    <col min="11771" max="11771" width="16" style="8" customWidth="1"/>
    <col min="11772" max="11772" width="14.5703125" style="8" customWidth="1"/>
    <col min="11773" max="11773" width="12.7109375" style="8" customWidth="1"/>
    <col min="11774" max="11774" width="14.7109375" style="8" customWidth="1"/>
    <col min="11775" max="11775" width="18.28515625" style="8" customWidth="1"/>
    <col min="11776" max="11776" width="14.28515625" style="8" customWidth="1"/>
    <col min="11777" max="11777" width="17.7109375" style="8" customWidth="1"/>
    <col min="11778" max="11778" width="13.85546875" style="8" customWidth="1"/>
    <col min="11779" max="11779" width="17.140625" style="8" customWidth="1"/>
    <col min="11780" max="11780" width="15.85546875" style="8" customWidth="1"/>
    <col min="11781" max="11781" width="17.5703125" style="8" customWidth="1"/>
    <col min="11782" max="12019" width="9.140625" style="8"/>
    <col min="12020" max="12020" width="24.7109375" style="8" customWidth="1"/>
    <col min="12021" max="12021" width="19.7109375" style="8" customWidth="1"/>
    <col min="12022" max="12022" width="11.42578125" style="8" customWidth="1"/>
    <col min="12023" max="12023" width="15.42578125" style="8" customWidth="1"/>
    <col min="12024" max="12024" width="13.85546875" style="8" customWidth="1"/>
    <col min="12025" max="12025" width="11.42578125" style="8" customWidth="1"/>
    <col min="12026" max="12026" width="12.140625" style="8" customWidth="1"/>
    <col min="12027" max="12027" width="16" style="8" customWidth="1"/>
    <col min="12028" max="12028" width="14.5703125" style="8" customWidth="1"/>
    <col min="12029" max="12029" width="12.7109375" style="8" customWidth="1"/>
    <col min="12030" max="12030" width="14.7109375" style="8" customWidth="1"/>
    <col min="12031" max="12031" width="18.28515625" style="8" customWidth="1"/>
    <col min="12032" max="12032" width="14.28515625" style="8" customWidth="1"/>
    <col min="12033" max="12033" width="17.7109375" style="8" customWidth="1"/>
    <col min="12034" max="12034" width="13.85546875" style="8" customWidth="1"/>
    <col min="12035" max="12035" width="17.140625" style="8" customWidth="1"/>
    <col min="12036" max="12036" width="15.85546875" style="8" customWidth="1"/>
    <col min="12037" max="12037" width="17.5703125" style="8" customWidth="1"/>
    <col min="12038" max="12275" width="9.140625" style="8"/>
    <col min="12276" max="12276" width="24.7109375" style="8" customWidth="1"/>
    <col min="12277" max="12277" width="19.7109375" style="8" customWidth="1"/>
    <col min="12278" max="12278" width="11.42578125" style="8" customWidth="1"/>
    <col min="12279" max="12279" width="15.42578125" style="8" customWidth="1"/>
    <col min="12280" max="12280" width="13.85546875" style="8" customWidth="1"/>
    <col min="12281" max="12281" width="11.42578125" style="8" customWidth="1"/>
    <col min="12282" max="12282" width="12.140625" style="8" customWidth="1"/>
    <col min="12283" max="12283" width="16" style="8" customWidth="1"/>
    <col min="12284" max="12284" width="14.5703125" style="8" customWidth="1"/>
    <col min="12285" max="12285" width="12.7109375" style="8" customWidth="1"/>
    <col min="12286" max="12286" width="14.7109375" style="8" customWidth="1"/>
    <col min="12287" max="12287" width="18.28515625" style="8" customWidth="1"/>
    <col min="12288" max="12288" width="14.28515625" style="8" customWidth="1"/>
    <col min="12289" max="12289" width="17.7109375" style="8" customWidth="1"/>
    <col min="12290" max="12290" width="13.85546875" style="8" customWidth="1"/>
    <col min="12291" max="12291" width="17.140625" style="8" customWidth="1"/>
    <col min="12292" max="12292" width="15.85546875" style="8" customWidth="1"/>
    <col min="12293" max="12293" width="17.5703125" style="8" customWidth="1"/>
    <col min="12294" max="12531" width="9.140625" style="8"/>
    <col min="12532" max="12532" width="24.7109375" style="8" customWidth="1"/>
    <col min="12533" max="12533" width="19.7109375" style="8" customWidth="1"/>
    <col min="12534" max="12534" width="11.42578125" style="8" customWidth="1"/>
    <col min="12535" max="12535" width="15.42578125" style="8" customWidth="1"/>
    <col min="12536" max="12536" width="13.85546875" style="8" customWidth="1"/>
    <col min="12537" max="12537" width="11.42578125" style="8" customWidth="1"/>
    <col min="12538" max="12538" width="12.140625" style="8" customWidth="1"/>
    <col min="12539" max="12539" width="16" style="8" customWidth="1"/>
    <col min="12540" max="12540" width="14.5703125" style="8" customWidth="1"/>
    <col min="12541" max="12541" width="12.7109375" style="8" customWidth="1"/>
    <col min="12542" max="12542" width="14.7109375" style="8" customWidth="1"/>
    <col min="12543" max="12543" width="18.28515625" style="8" customWidth="1"/>
    <col min="12544" max="12544" width="14.28515625" style="8" customWidth="1"/>
    <col min="12545" max="12545" width="17.7109375" style="8" customWidth="1"/>
    <col min="12546" max="12546" width="13.85546875" style="8" customWidth="1"/>
    <col min="12547" max="12547" width="17.140625" style="8" customWidth="1"/>
    <col min="12548" max="12548" width="15.85546875" style="8" customWidth="1"/>
    <col min="12549" max="12549" width="17.5703125" style="8" customWidth="1"/>
    <col min="12550" max="12787" width="9.140625" style="8"/>
    <col min="12788" max="12788" width="24.7109375" style="8" customWidth="1"/>
    <col min="12789" max="12789" width="19.7109375" style="8" customWidth="1"/>
    <col min="12790" max="12790" width="11.42578125" style="8" customWidth="1"/>
    <col min="12791" max="12791" width="15.42578125" style="8" customWidth="1"/>
    <col min="12792" max="12792" width="13.85546875" style="8" customWidth="1"/>
    <col min="12793" max="12793" width="11.42578125" style="8" customWidth="1"/>
    <col min="12794" max="12794" width="12.140625" style="8" customWidth="1"/>
    <col min="12795" max="12795" width="16" style="8" customWidth="1"/>
    <col min="12796" max="12796" width="14.5703125" style="8" customWidth="1"/>
    <col min="12797" max="12797" width="12.7109375" style="8" customWidth="1"/>
    <col min="12798" max="12798" width="14.7109375" style="8" customWidth="1"/>
    <col min="12799" max="12799" width="18.28515625" style="8" customWidth="1"/>
    <col min="12800" max="12800" width="14.28515625" style="8" customWidth="1"/>
    <col min="12801" max="12801" width="17.7109375" style="8" customWidth="1"/>
    <col min="12802" max="12802" width="13.85546875" style="8" customWidth="1"/>
    <col min="12803" max="12803" width="17.140625" style="8" customWidth="1"/>
    <col min="12804" max="12804" width="15.85546875" style="8" customWidth="1"/>
    <col min="12805" max="12805" width="17.5703125" style="8" customWidth="1"/>
    <col min="12806" max="13043" width="9.140625" style="8"/>
    <col min="13044" max="13044" width="24.7109375" style="8" customWidth="1"/>
    <col min="13045" max="13045" width="19.7109375" style="8" customWidth="1"/>
    <col min="13046" max="13046" width="11.42578125" style="8" customWidth="1"/>
    <col min="13047" max="13047" width="15.42578125" style="8" customWidth="1"/>
    <col min="13048" max="13048" width="13.85546875" style="8" customWidth="1"/>
    <col min="13049" max="13049" width="11.42578125" style="8" customWidth="1"/>
    <col min="13050" max="13050" width="12.140625" style="8" customWidth="1"/>
    <col min="13051" max="13051" width="16" style="8" customWidth="1"/>
    <col min="13052" max="13052" width="14.5703125" style="8" customWidth="1"/>
    <col min="13053" max="13053" width="12.7109375" style="8" customWidth="1"/>
    <col min="13054" max="13054" width="14.7109375" style="8" customWidth="1"/>
    <col min="13055" max="13055" width="18.28515625" style="8" customWidth="1"/>
    <col min="13056" max="13056" width="14.28515625" style="8" customWidth="1"/>
    <col min="13057" max="13057" width="17.7109375" style="8" customWidth="1"/>
    <col min="13058" max="13058" width="13.85546875" style="8" customWidth="1"/>
    <col min="13059" max="13059" width="17.140625" style="8" customWidth="1"/>
    <col min="13060" max="13060" width="15.85546875" style="8" customWidth="1"/>
    <col min="13061" max="13061" width="17.5703125" style="8" customWidth="1"/>
    <col min="13062" max="13299" width="9.140625" style="8"/>
    <col min="13300" max="13300" width="24.7109375" style="8" customWidth="1"/>
    <col min="13301" max="13301" width="19.7109375" style="8" customWidth="1"/>
    <col min="13302" max="13302" width="11.42578125" style="8" customWidth="1"/>
    <col min="13303" max="13303" width="15.42578125" style="8" customWidth="1"/>
    <col min="13304" max="13304" width="13.85546875" style="8" customWidth="1"/>
    <col min="13305" max="13305" width="11.42578125" style="8" customWidth="1"/>
    <col min="13306" max="13306" width="12.140625" style="8" customWidth="1"/>
    <col min="13307" max="13307" width="16" style="8" customWidth="1"/>
    <col min="13308" max="13308" width="14.5703125" style="8" customWidth="1"/>
    <col min="13309" max="13309" width="12.7109375" style="8" customWidth="1"/>
    <col min="13310" max="13310" width="14.7109375" style="8" customWidth="1"/>
    <col min="13311" max="13311" width="18.28515625" style="8" customWidth="1"/>
    <col min="13312" max="13312" width="14.28515625" style="8" customWidth="1"/>
    <col min="13313" max="13313" width="17.7109375" style="8" customWidth="1"/>
    <col min="13314" max="13314" width="13.85546875" style="8" customWidth="1"/>
    <col min="13315" max="13315" width="17.140625" style="8" customWidth="1"/>
    <col min="13316" max="13316" width="15.85546875" style="8" customWidth="1"/>
    <col min="13317" max="13317" width="17.5703125" style="8" customWidth="1"/>
    <col min="13318" max="13555" width="9.140625" style="8"/>
    <col min="13556" max="13556" width="24.7109375" style="8" customWidth="1"/>
    <col min="13557" max="13557" width="19.7109375" style="8" customWidth="1"/>
    <col min="13558" max="13558" width="11.42578125" style="8" customWidth="1"/>
    <col min="13559" max="13559" width="15.42578125" style="8" customWidth="1"/>
    <col min="13560" max="13560" width="13.85546875" style="8" customWidth="1"/>
    <col min="13561" max="13561" width="11.42578125" style="8" customWidth="1"/>
    <col min="13562" max="13562" width="12.140625" style="8" customWidth="1"/>
    <col min="13563" max="13563" width="16" style="8" customWidth="1"/>
    <col min="13564" max="13564" width="14.5703125" style="8" customWidth="1"/>
    <col min="13565" max="13565" width="12.7109375" style="8" customWidth="1"/>
    <col min="13566" max="13566" width="14.7109375" style="8" customWidth="1"/>
    <col min="13567" max="13567" width="18.28515625" style="8" customWidth="1"/>
    <col min="13568" max="13568" width="14.28515625" style="8" customWidth="1"/>
    <col min="13569" max="13569" width="17.7109375" style="8" customWidth="1"/>
    <col min="13570" max="13570" width="13.85546875" style="8" customWidth="1"/>
    <col min="13571" max="13571" width="17.140625" style="8" customWidth="1"/>
    <col min="13572" max="13572" width="15.85546875" style="8" customWidth="1"/>
    <col min="13573" max="13573" width="17.5703125" style="8" customWidth="1"/>
    <col min="13574" max="13811" width="9.140625" style="8"/>
    <col min="13812" max="13812" width="24.7109375" style="8" customWidth="1"/>
    <col min="13813" max="13813" width="19.7109375" style="8" customWidth="1"/>
    <col min="13814" max="13814" width="11.42578125" style="8" customWidth="1"/>
    <col min="13815" max="13815" width="15.42578125" style="8" customWidth="1"/>
    <col min="13816" max="13816" width="13.85546875" style="8" customWidth="1"/>
    <col min="13817" max="13817" width="11.42578125" style="8" customWidth="1"/>
    <col min="13818" max="13818" width="12.140625" style="8" customWidth="1"/>
    <col min="13819" max="13819" width="16" style="8" customWidth="1"/>
    <col min="13820" max="13820" width="14.5703125" style="8" customWidth="1"/>
    <col min="13821" max="13821" width="12.7109375" style="8" customWidth="1"/>
    <col min="13822" max="13822" width="14.7109375" style="8" customWidth="1"/>
    <col min="13823" max="13823" width="18.28515625" style="8" customWidth="1"/>
    <col min="13824" max="13824" width="14.28515625" style="8" customWidth="1"/>
    <col min="13825" max="13825" width="17.7109375" style="8" customWidth="1"/>
    <col min="13826" max="13826" width="13.85546875" style="8" customWidth="1"/>
    <col min="13827" max="13827" width="17.140625" style="8" customWidth="1"/>
    <col min="13828" max="13828" width="15.85546875" style="8" customWidth="1"/>
    <col min="13829" max="13829" width="17.5703125" style="8" customWidth="1"/>
    <col min="13830" max="14067" width="9.140625" style="8"/>
    <col min="14068" max="14068" width="24.7109375" style="8" customWidth="1"/>
    <col min="14069" max="14069" width="19.7109375" style="8" customWidth="1"/>
    <col min="14070" max="14070" width="11.42578125" style="8" customWidth="1"/>
    <col min="14071" max="14071" width="15.42578125" style="8" customWidth="1"/>
    <col min="14072" max="14072" width="13.85546875" style="8" customWidth="1"/>
    <col min="14073" max="14073" width="11.42578125" style="8" customWidth="1"/>
    <col min="14074" max="14074" width="12.140625" style="8" customWidth="1"/>
    <col min="14075" max="14075" width="16" style="8" customWidth="1"/>
    <col min="14076" max="14076" width="14.5703125" style="8" customWidth="1"/>
    <col min="14077" max="14077" width="12.7109375" style="8" customWidth="1"/>
    <col min="14078" max="14078" width="14.7109375" style="8" customWidth="1"/>
    <col min="14079" max="14079" width="18.28515625" style="8" customWidth="1"/>
    <col min="14080" max="14080" width="14.28515625" style="8" customWidth="1"/>
    <col min="14081" max="14081" width="17.7109375" style="8" customWidth="1"/>
    <col min="14082" max="14082" width="13.85546875" style="8" customWidth="1"/>
    <col min="14083" max="14083" width="17.140625" style="8" customWidth="1"/>
    <col min="14084" max="14084" width="15.85546875" style="8" customWidth="1"/>
    <col min="14085" max="14085" width="17.5703125" style="8" customWidth="1"/>
    <col min="14086" max="14323" width="9.140625" style="8"/>
    <col min="14324" max="14324" width="24.7109375" style="8" customWidth="1"/>
    <col min="14325" max="14325" width="19.7109375" style="8" customWidth="1"/>
    <col min="14326" max="14326" width="11.42578125" style="8" customWidth="1"/>
    <col min="14327" max="14327" width="15.42578125" style="8" customWidth="1"/>
    <col min="14328" max="14328" width="13.85546875" style="8" customWidth="1"/>
    <col min="14329" max="14329" width="11.42578125" style="8" customWidth="1"/>
    <col min="14330" max="14330" width="12.140625" style="8" customWidth="1"/>
    <col min="14331" max="14331" width="16" style="8" customWidth="1"/>
    <col min="14332" max="14332" width="14.5703125" style="8" customWidth="1"/>
    <col min="14333" max="14333" width="12.7109375" style="8" customWidth="1"/>
    <col min="14334" max="14334" width="14.7109375" style="8" customWidth="1"/>
    <col min="14335" max="14335" width="18.28515625" style="8" customWidth="1"/>
    <col min="14336" max="14336" width="14.28515625" style="8" customWidth="1"/>
    <col min="14337" max="14337" width="17.7109375" style="8" customWidth="1"/>
    <col min="14338" max="14338" width="13.85546875" style="8" customWidth="1"/>
    <col min="14339" max="14339" width="17.140625" style="8" customWidth="1"/>
    <col min="14340" max="14340" width="15.85546875" style="8" customWidth="1"/>
    <col min="14341" max="14341" width="17.5703125" style="8" customWidth="1"/>
    <col min="14342" max="14579" width="9.140625" style="8"/>
    <col min="14580" max="14580" width="24.7109375" style="8" customWidth="1"/>
    <col min="14581" max="14581" width="19.7109375" style="8" customWidth="1"/>
    <col min="14582" max="14582" width="11.42578125" style="8" customWidth="1"/>
    <col min="14583" max="14583" width="15.42578125" style="8" customWidth="1"/>
    <col min="14584" max="14584" width="13.85546875" style="8" customWidth="1"/>
    <col min="14585" max="14585" width="11.42578125" style="8" customWidth="1"/>
    <col min="14586" max="14586" width="12.140625" style="8" customWidth="1"/>
    <col min="14587" max="14587" width="16" style="8" customWidth="1"/>
    <col min="14588" max="14588" width="14.5703125" style="8" customWidth="1"/>
    <col min="14589" max="14589" width="12.7109375" style="8" customWidth="1"/>
    <col min="14590" max="14590" width="14.7109375" style="8" customWidth="1"/>
    <col min="14591" max="14591" width="18.28515625" style="8" customWidth="1"/>
    <col min="14592" max="14592" width="14.28515625" style="8" customWidth="1"/>
    <col min="14593" max="14593" width="17.7109375" style="8" customWidth="1"/>
    <col min="14594" max="14594" width="13.85546875" style="8" customWidth="1"/>
    <col min="14595" max="14595" width="17.140625" style="8" customWidth="1"/>
    <col min="14596" max="14596" width="15.85546875" style="8" customWidth="1"/>
    <col min="14597" max="14597" width="17.5703125" style="8" customWidth="1"/>
    <col min="14598" max="14835" width="9.140625" style="8"/>
    <col min="14836" max="14836" width="24.7109375" style="8" customWidth="1"/>
    <col min="14837" max="14837" width="19.7109375" style="8" customWidth="1"/>
    <col min="14838" max="14838" width="11.42578125" style="8" customWidth="1"/>
    <col min="14839" max="14839" width="15.42578125" style="8" customWidth="1"/>
    <col min="14840" max="14840" width="13.85546875" style="8" customWidth="1"/>
    <col min="14841" max="14841" width="11.42578125" style="8" customWidth="1"/>
    <col min="14842" max="14842" width="12.140625" style="8" customWidth="1"/>
    <col min="14843" max="14843" width="16" style="8" customWidth="1"/>
    <col min="14844" max="14844" width="14.5703125" style="8" customWidth="1"/>
    <col min="14845" max="14845" width="12.7109375" style="8" customWidth="1"/>
    <col min="14846" max="14846" width="14.7109375" style="8" customWidth="1"/>
    <col min="14847" max="14847" width="18.28515625" style="8" customWidth="1"/>
    <col min="14848" max="14848" width="14.28515625" style="8" customWidth="1"/>
    <col min="14849" max="14849" width="17.7109375" style="8" customWidth="1"/>
    <col min="14850" max="14850" width="13.85546875" style="8" customWidth="1"/>
    <col min="14851" max="14851" width="17.140625" style="8" customWidth="1"/>
    <col min="14852" max="14852" width="15.85546875" style="8" customWidth="1"/>
    <col min="14853" max="14853" width="17.5703125" style="8" customWidth="1"/>
    <col min="14854" max="15091" width="9.140625" style="8"/>
    <col min="15092" max="15092" width="24.7109375" style="8" customWidth="1"/>
    <col min="15093" max="15093" width="19.7109375" style="8" customWidth="1"/>
    <col min="15094" max="15094" width="11.42578125" style="8" customWidth="1"/>
    <col min="15095" max="15095" width="15.42578125" style="8" customWidth="1"/>
    <col min="15096" max="15096" width="13.85546875" style="8" customWidth="1"/>
    <col min="15097" max="15097" width="11.42578125" style="8" customWidth="1"/>
    <col min="15098" max="15098" width="12.140625" style="8" customWidth="1"/>
    <col min="15099" max="15099" width="16" style="8" customWidth="1"/>
    <col min="15100" max="15100" width="14.5703125" style="8" customWidth="1"/>
    <col min="15101" max="15101" width="12.7109375" style="8" customWidth="1"/>
    <col min="15102" max="15102" width="14.7109375" style="8" customWidth="1"/>
    <col min="15103" max="15103" width="18.28515625" style="8" customWidth="1"/>
    <col min="15104" max="15104" width="14.28515625" style="8" customWidth="1"/>
    <col min="15105" max="15105" width="17.7109375" style="8" customWidth="1"/>
    <col min="15106" max="15106" width="13.85546875" style="8" customWidth="1"/>
    <col min="15107" max="15107" width="17.140625" style="8" customWidth="1"/>
    <col min="15108" max="15108" width="15.85546875" style="8" customWidth="1"/>
    <col min="15109" max="15109" width="17.5703125" style="8" customWidth="1"/>
    <col min="15110" max="15347" width="9.140625" style="8"/>
    <col min="15348" max="15348" width="24.7109375" style="8" customWidth="1"/>
    <col min="15349" max="15349" width="19.7109375" style="8" customWidth="1"/>
    <col min="15350" max="15350" width="11.42578125" style="8" customWidth="1"/>
    <col min="15351" max="15351" width="15.42578125" style="8" customWidth="1"/>
    <col min="15352" max="15352" width="13.85546875" style="8" customWidth="1"/>
    <col min="15353" max="15353" width="11.42578125" style="8" customWidth="1"/>
    <col min="15354" max="15354" width="12.140625" style="8" customWidth="1"/>
    <col min="15355" max="15355" width="16" style="8" customWidth="1"/>
    <col min="15356" max="15356" width="14.5703125" style="8" customWidth="1"/>
    <col min="15357" max="15357" width="12.7109375" style="8" customWidth="1"/>
    <col min="15358" max="15358" width="14.7109375" style="8" customWidth="1"/>
    <col min="15359" max="15359" width="18.28515625" style="8" customWidth="1"/>
    <col min="15360" max="15360" width="14.28515625" style="8" customWidth="1"/>
    <col min="15361" max="15361" width="17.7109375" style="8" customWidth="1"/>
    <col min="15362" max="15362" width="13.85546875" style="8" customWidth="1"/>
    <col min="15363" max="15363" width="17.140625" style="8" customWidth="1"/>
    <col min="15364" max="15364" width="15.85546875" style="8" customWidth="1"/>
    <col min="15365" max="15365" width="17.5703125" style="8" customWidth="1"/>
    <col min="15366" max="15603" width="9.140625" style="8"/>
    <col min="15604" max="15604" width="24.7109375" style="8" customWidth="1"/>
    <col min="15605" max="15605" width="19.7109375" style="8" customWidth="1"/>
    <col min="15606" max="15606" width="11.42578125" style="8" customWidth="1"/>
    <col min="15607" max="15607" width="15.42578125" style="8" customWidth="1"/>
    <col min="15608" max="15608" width="13.85546875" style="8" customWidth="1"/>
    <col min="15609" max="15609" width="11.42578125" style="8" customWidth="1"/>
    <col min="15610" max="15610" width="12.140625" style="8" customWidth="1"/>
    <col min="15611" max="15611" width="16" style="8" customWidth="1"/>
    <col min="15612" max="15612" width="14.5703125" style="8" customWidth="1"/>
    <col min="15613" max="15613" width="12.7109375" style="8" customWidth="1"/>
    <col min="15614" max="15614" width="14.7109375" style="8" customWidth="1"/>
    <col min="15615" max="15615" width="18.28515625" style="8" customWidth="1"/>
    <col min="15616" max="15616" width="14.28515625" style="8" customWidth="1"/>
    <col min="15617" max="15617" width="17.7109375" style="8" customWidth="1"/>
    <col min="15618" max="15618" width="13.85546875" style="8" customWidth="1"/>
    <col min="15619" max="15619" width="17.140625" style="8" customWidth="1"/>
    <col min="15620" max="15620" width="15.85546875" style="8" customWidth="1"/>
    <col min="15621" max="15621" width="17.5703125" style="8" customWidth="1"/>
    <col min="15622" max="15859" width="9.140625" style="8"/>
    <col min="15860" max="15860" width="24.7109375" style="8" customWidth="1"/>
    <col min="15861" max="15861" width="19.7109375" style="8" customWidth="1"/>
    <col min="15862" max="15862" width="11.42578125" style="8" customWidth="1"/>
    <col min="15863" max="15863" width="15.42578125" style="8" customWidth="1"/>
    <col min="15864" max="15864" width="13.85546875" style="8" customWidth="1"/>
    <col min="15865" max="15865" width="11.42578125" style="8" customWidth="1"/>
    <col min="15866" max="15866" width="12.140625" style="8" customWidth="1"/>
    <col min="15867" max="15867" width="16" style="8" customWidth="1"/>
    <col min="15868" max="15868" width="14.5703125" style="8" customWidth="1"/>
    <col min="15869" max="15869" width="12.7109375" style="8" customWidth="1"/>
    <col min="15870" max="15870" width="14.7109375" style="8" customWidth="1"/>
    <col min="15871" max="15871" width="18.28515625" style="8" customWidth="1"/>
    <col min="15872" max="15872" width="14.28515625" style="8" customWidth="1"/>
    <col min="15873" max="15873" width="17.7109375" style="8" customWidth="1"/>
    <col min="15874" max="15874" width="13.85546875" style="8" customWidth="1"/>
    <col min="15875" max="15875" width="17.140625" style="8" customWidth="1"/>
    <col min="15876" max="15876" width="15.85546875" style="8" customWidth="1"/>
    <col min="15877" max="15877" width="17.5703125" style="8" customWidth="1"/>
    <col min="15878" max="16115" width="9.140625" style="8"/>
    <col min="16116" max="16116" width="24.7109375" style="8" customWidth="1"/>
    <col min="16117" max="16117" width="19.7109375" style="8" customWidth="1"/>
    <col min="16118" max="16118" width="11.42578125" style="8" customWidth="1"/>
    <col min="16119" max="16119" width="15.42578125" style="8" customWidth="1"/>
    <col min="16120" max="16120" width="13.85546875" style="8" customWidth="1"/>
    <col min="16121" max="16121" width="11.42578125" style="8" customWidth="1"/>
    <col min="16122" max="16122" width="12.140625" style="8" customWidth="1"/>
    <col min="16123" max="16123" width="16" style="8" customWidth="1"/>
    <col min="16124" max="16124" width="14.5703125" style="8" customWidth="1"/>
    <col min="16125" max="16125" width="12.7109375" style="8" customWidth="1"/>
    <col min="16126" max="16126" width="14.7109375" style="8" customWidth="1"/>
    <col min="16127" max="16127" width="18.28515625" style="8" customWidth="1"/>
    <col min="16128" max="16128" width="14.28515625" style="8" customWidth="1"/>
    <col min="16129" max="16129" width="17.7109375" style="8" customWidth="1"/>
    <col min="16130" max="16130" width="13.85546875" style="8" customWidth="1"/>
    <col min="16131" max="16131" width="17.140625" style="8" customWidth="1"/>
    <col min="16132" max="16132" width="15.85546875" style="8" customWidth="1"/>
    <col min="16133" max="16133" width="17.5703125" style="8" customWidth="1"/>
    <col min="16134" max="16384" width="9.140625" style="8"/>
  </cols>
  <sheetData>
    <row r="1" spans="1:109" ht="27.75" customHeight="1">
      <c r="A1" s="839" t="s">
        <v>374</v>
      </c>
      <c r="B1" s="839"/>
      <c r="C1" s="839"/>
      <c r="D1" s="839"/>
      <c r="E1" s="839"/>
      <c r="F1" s="839"/>
      <c r="G1" s="839"/>
      <c r="H1" s="839"/>
      <c r="I1" s="840"/>
    </row>
    <row r="2" spans="1:109" s="326" customFormat="1" ht="27.75" customHeight="1">
      <c r="A2" s="841" t="s">
        <v>372</v>
      </c>
      <c r="B2" s="841"/>
      <c r="C2" s="841"/>
      <c r="D2" s="841"/>
      <c r="E2" s="841"/>
      <c r="F2" s="841"/>
      <c r="G2" s="841"/>
      <c r="H2" s="841"/>
      <c r="I2" s="842"/>
      <c r="J2" s="324"/>
      <c r="K2" s="324"/>
      <c r="L2" s="325"/>
      <c r="M2" s="325"/>
      <c r="N2" s="325"/>
    </row>
    <row r="3" spans="1:109" ht="30" customHeight="1">
      <c r="A3" s="843" t="s">
        <v>141</v>
      </c>
      <c r="B3" s="844" t="s">
        <v>1</v>
      </c>
      <c r="C3" s="845" t="s">
        <v>2</v>
      </c>
      <c r="D3" s="846" t="s">
        <v>132</v>
      </c>
      <c r="E3" s="846" t="s">
        <v>133</v>
      </c>
      <c r="F3" s="847" t="s">
        <v>3</v>
      </c>
      <c r="G3" s="847" t="s">
        <v>357</v>
      </c>
      <c r="H3" s="847" t="s">
        <v>358</v>
      </c>
      <c r="I3" s="847" t="s">
        <v>376</v>
      </c>
      <c r="J3" s="7"/>
      <c r="K3" s="7"/>
    </row>
    <row r="4" spans="1:109" ht="51" customHeight="1">
      <c r="A4" s="843"/>
      <c r="B4" s="844"/>
      <c r="C4" s="845"/>
      <c r="D4" s="846"/>
      <c r="E4" s="846"/>
      <c r="F4" s="847"/>
      <c r="G4" s="847"/>
      <c r="H4" s="847"/>
      <c r="I4" s="847"/>
    </row>
    <row r="5" spans="1:109" ht="53.25" customHeight="1">
      <c r="A5" s="843"/>
      <c r="B5" s="844"/>
      <c r="C5" s="845"/>
      <c r="D5" s="846"/>
      <c r="E5" s="846"/>
      <c r="F5" s="847"/>
      <c r="G5" s="847"/>
      <c r="H5" s="847"/>
      <c r="I5" s="847"/>
    </row>
    <row r="6" spans="1:109" ht="15.95" customHeight="1">
      <c r="A6" s="848" t="s">
        <v>143</v>
      </c>
      <c r="B6" s="847" t="s">
        <v>4</v>
      </c>
      <c r="C6" s="597" t="s">
        <v>5</v>
      </c>
      <c r="D6" s="327">
        <v>1</v>
      </c>
      <c r="E6" s="327">
        <v>220</v>
      </c>
      <c r="F6" s="328">
        <v>58.31308476469767</v>
      </c>
      <c r="G6" s="323">
        <v>0.10287610619469027</v>
      </c>
      <c r="H6" s="17">
        <v>0.14030844389099095</v>
      </c>
      <c r="I6" s="18">
        <v>1.0128755364806867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ht="15.95" customHeight="1">
      <c r="A7" s="848"/>
      <c r="B7" s="847"/>
      <c r="C7" s="597" t="s">
        <v>6</v>
      </c>
      <c r="D7" s="327">
        <v>2</v>
      </c>
      <c r="E7" s="327">
        <v>340</v>
      </c>
      <c r="F7" s="328">
        <v>74.445046835938683</v>
      </c>
      <c r="G7" s="323">
        <v>4.6801872074882997E-3</v>
      </c>
      <c r="H7" s="17">
        <v>3.5557218861893877E-2</v>
      </c>
      <c r="I7" s="18">
        <v>1.005446623093682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1:109" ht="15.95" customHeight="1">
      <c r="A8" s="848"/>
      <c r="B8" s="847" t="s">
        <v>7</v>
      </c>
      <c r="C8" s="597" t="s">
        <v>8</v>
      </c>
      <c r="D8" s="327">
        <v>1</v>
      </c>
      <c r="E8" s="327">
        <v>120</v>
      </c>
      <c r="F8" s="328">
        <v>92.90625</v>
      </c>
      <c r="G8" s="323">
        <v>0.24</v>
      </c>
      <c r="H8" s="17">
        <v>0</v>
      </c>
      <c r="I8" s="18">
        <v>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1:109" ht="15.95" customHeight="1">
      <c r="A9" s="848"/>
      <c r="B9" s="847"/>
      <c r="C9" s="598" t="s">
        <v>9</v>
      </c>
      <c r="D9" s="327"/>
      <c r="E9" s="327"/>
      <c r="F9" s="328"/>
      <c r="G9" s="323"/>
      <c r="H9" s="17"/>
      <c r="I9" s="1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1:109" ht="15.95" customHeight="1">
      <c r="A10" s="848"/>
      <c r="B10" s="847"/>
      <c r="C10" s="598" t="s">
        <v>10</v>
      </c>
      <c r="D10" s="327"/>
      <c r="E10" s="327"/>
      <c r="F10" s="327"/>
      <c r="G10" s="329"/>
      <c r="H10" s="345"/>
      <c r="I10" s="3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1:109" ht="15.95" customHeight="1">
      <c r="A11" s="848"/>
      <c r="B11" s="847" t="s">
        <v>11</v>
      </c>
      <c r="C11" s="597" t="s">
        <v>12</v>
      </c>
      <c r="D11" s="327">
        <v>1</v>
      </c>
      <c r="E11" s="327">
        <v>160</v>
      </c>
      <c r="F11" s="328">
        <v>44.392174432497015</v>
      </c>
      <c r="G11" s="323">
        <v>8.5551330798479083E-2</v>
      </c>
      <c r="H11" s="17">
        <v>0.30973927670311185</v>
      </c>
      <c r="I11" s="18">
        <v>0.99504950495049516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1:109" ht="15.95" customHeight="1">
      <c r="A12" s="848"/>
      <c r="B12" s="847"/>
      <c r="C12" s="597" t="s">
        <v>13</v>
      </c>
      <c r="D12" s="327">
        <v>3</v>
      </c>
      <c r="E12" s="327">
        <v>880</v>
      </c>
      <c r="F12" s="328">
        <v>74.983870967741936</v>
      </c>
      <c r="G12" s="323">
        <v>4.3902439024390241E-2</v>
      </c>
      <c r="H12" s="17">
        <v>0.1100236610023661</v>
      </c>
      <c r="I12" s="18">
        <v>0.93511008111239857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ht="15.95" customHeight="1">
      <c r="A13" s="848"/>
      <c r="B13" s="847"/>
      <c r="C13" s="598" t="s">
        <v>14</v>
      </c>
      <c r="D13" s="327"/>
      <c r="E13" s="327"/>
      <c r="F13" s="328"/>
      <c r="G13" s="323"/>
      <c r="H13" s="17"/>
      <c r="I13" s="1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.95" customHeight="1">
      <c r="A14" s="849" t="s">
        <v>147</v>
      </c>
      <c r="B14" s="850"/>
      <c r="C14" s="850"/>
      <c r="D14" s="602">
        <f>SUM(D6:D13)</f>
        <v>8</v>
      </c>
      <c r="E14" s="602">
        <f>SUM(E6:E13)</f>
        <v>1720</v>
      </c>
      <c r="F14" s="603">
        <v>66.826242390624103</v>
      </c>
      <c r="G14" s="607">
        <v>5.8343789209535757E-2</v>
      </c>
      <c r="H14" s="605">
        <v>9.9190759604394982E-2</v>
      </c>
      <c r="I14" s="606">
        <v>1.0043929712460065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ht="15.95" customHeight="1">
      <c r="A15" s="848" t="s">
        <v>148</v>
      </c>
      <c r="B15" s="847" t="s">
        <v>15</v>
      </c>
      <c r="C15" s="598" t="s">
        <v>16</v>
      </c>
      <c r="D15" s="327"/>
      <c r="E15" s="327"/>
      <c r="F15" s="328"/>
      <c r="G15" s="323"/>
      <c r="H15" s="17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ht="15.95" customHeight="1">
      <c r="A16" s="848"/>
      <c r="B16" s="847"/>
      <c r="C16" s="598" t="s">
        <v>17</v>
      </c>
      <c r="D16" s="327"/>
      <c r="E16" s="327"/>
      <c r="F16" s="328"/>
      <c r="G16" s="323"/>
      <c r="H16" s="17"/>
      <c r="I16" s="1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ht="15.95" customHeight="1">
      <c r="A17" s="848"/>
      <c r="B17" s="847"/>
      <c r="C17" s="598" t="s">
        <v>18</v>
      </c>
      <c r="D17" s="327"/>
      <c r="E17" s="327"/>
      <c r="F17" s="328"/>
      <c r="G17" s="323"/>
      <c r="H17" s="17"/>
      <c r="I17" s="1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ht="15.95" customHeight="1">
      <c r="A18" s="848"/>
      <c r="B18" s="847" t="s">
        <v>19</v>
      </c>
      <c r="C18" s="597" t="s">
        <v>20</v>
      </c>
      <c r="D18" s="327">
        <v>2</v>
      </c>
      <c r="E18" s="327">
        <v>280</v>
      </c>
      <c r="F18" s="328">
        <v>16.921875</v>
      </c>
      <c r="G18" s="323">
        <v>0</v>
      </c>
      <c r="H18" s="17">
        <v>0.38781163434903043</v>
      </c>
      <c r="I18" s="18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ht="15.95" customHeight="1">
      <c r="A19" s="848"/>
      <c r="B19" s="847"/>
      <c r="C19" s="598" t="s">
        <v>21</v>
      </c>
      <c r="D19" s="327"/>
      <c r="E19" s="327"/>
      <c r="F19" s="328"/>
      <c r="G19" s="323"/>
      <c r="H19" s="17"/>
      <c r="I19" s="1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ht="15.95" customHeight="1">
      <c r="A20" s="848"/>
      <c r="B20" s="851" t="s">
        <v>22</v>
      </c>
      <c r="C20" s="598" t="s">
        <v>23</v>
      </c>
      <c r="D20" s="327"/>
      <c r="E20" s="327"/>
      <c r="F20" s="328"/>
      <c r="G20" s="323"/>
      <c r="H20" s="17"/>
      <c r="I20" s="1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5.95" customHeight="1">
      <c r="A21" s="848"/>
      <c r="B21" s="851"/>
      <c r="C21" s="598" t="s">
        <v>24</v>
      </c>
      <c r="D21" s="327"/>
      <c r="E21" s="327"/>
      <c r="F21" s="328"/>
      <c r="G21" s="323"/>
      <c r="H21" s="17"/>
      <c r="I21" s="1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ht="15.95" customHeight="1">
      <c r="A22" s="848"/>
      <c r="B22" s="847" t="s">
        <v>25</v>
      </c>
      <c r="C22" s="598" t="s">
        <v>26</v>
      </c>
      <c r="D22" s="327"/>
      <c r="E22" s="327"/>
      <c r="F22" s="328"/>
      <c r="G22" s="323"/>
      <c r="H22" s="17"/>
      <c r="I22" s="1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5.95" customHeight="1">
      <c r="A23" s="848"/>
      <c r="B23" s="847"/>
      <c r="C23" s="597" t="s">
        <v>27</v>
      </c>
      <c r="D23" s="327">
        <v>1</v>
      </c>
      <c r="E23" s="327">
        <v>160</v>
      </c>
      <c r="F23" s="328">
        <v>57.445652173913047</v>
      </c>
      <c r="G23" s="323">
        <v>0.51619433198380571</v>
      </c>
      <c r="H23" s="17">
        <v>3.2639545884578992E-2</v>
      </c>
      <c r="I23" s="18">
        <v>0.92028985507246386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5.95" customHeight="1">
      <c r="A24" s="848"/>
      <c r="B24" s="847"/>
      <c r="C24" s="598" t="s">
        <v>28</v>
      </c>
      <c r="D24" s="327"/>
      <c r="E24" s="327"/>
      <c r="F24" s="328"/>
      <c r="G24" s="323"/>
      <c r="H24" s="17"/>
      <c r="I24" s="1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s="6" customFormat="1" ht="15.95" customHeight="1">
      <c r="A25" s="849" t="s">
        <v>147</v>
      </c>
      <c r="B25" s="850"/>
      <c r="C25" s="850"/>
      <c r="D25" s="602">
        <f>SUM(D15:D24)</f>
        <v>3</v>
      </c>
      <c r="E25" s="602">
        <f>SUM(E15:E24)</f>
        <v>440</v>
      </c>
      <c r="F25" s="603">
        <v>29.747010869565216</v>
      </c>
      <c r="G25" s="603">
        <v>0.44425087108013944</v>
      </c>
      <c r="H25" s="603">
        <v>9.0939643753830332E-2</v>
      </c>
      <c r="I25" s="604">
        <v>0.93452380952380953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:109" ht="15.95" customHeight="1">
      <c r="A26" s="848" t="s">
        <v>150</v>
      </c>
      <c r="B26" s="843" t="s">
        <v>29</v>
      </c>
      <c r="C26" s="598" t="s">
        <v>30</v>
      </c>
      <c r="D26" s="327"/>
      <c r="E26" s="327"/>
      <c r="F26" s="328"/>
      <c r="G26" s="323"/>
      <c r="H26" s="17"/>
      <c r="I26" s="18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5.95" customHeight="1">
      <c r="A27" s="848"/>
      <c r="B27" s="843"/>
      <c r="C27" s="598" t="s">
        <v>31</v>
      </c>
      <c r="D27" s="327"/>
      <c r="E27" s="327"/>
      <c r="F27" s="328"/>
      <c r="G27" s="323"/>
      <c r="H27" s="17"/>
      <c r="I27" s="1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5.95" customHeight="1">
      <c r="A28" s="848"/>
      <c r="B28" s="843"/>
      <c r="C28" s="597" t="s">
        <v>32</v>
      </c>
      <c r="D28" s="327">
        <v>1</v>
      </c>
      <c r="E28" s="327">
        <v>220</v>
      </c>
      <c r="F28" s="328">
        <v>0</v>
      </c>
      <c r="G28" s="323">
        <v>6.8728522336769758E-3</v>
      </c>
      <c r="H28" s="17">
        <v>0</v>
      </c>
      <c r="I28" s="18">
        <v>2.1325301204819276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5.95" customHeight="1">
      <c r="A29" s="848"/>
      <c r="B29" s="843"/>
      <c r="C29" s="597" t="s">
        <v>33</v>
      </c>
      <c r="D29" s="327">
        <v>1</v>
      </c>
      <c r="E29" s="327">
        <v>160</v>
      </c>
      <c r="F29" s="328">
        <v>0</v>
      </c>
      <c r="G29" s="323">
        <v>7.3569482288828342E-2</v>
      </c>
      <c r="H29" s="17">
        <v>0</v>
      </c>
      <c r="I29" s="18">
        <v>0.38095238095238093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5.95" customHeight="1">
      <c r="A30" s="848"/>
      <c r="B30" s="843"/>
      <c r="C30" s="598" t="s">
        <v>34</v>
      </c>
      <c r="D30" s="327"/>
      <c r="E30" s="327"/>
      <c r="F30" s="328"/>
      <c r="G30" s="323"/>
      <c r="H30" s="17"/>
      <c r="I30" s="1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5.95" customHeight="1">
      <c r="A31" s="848"/>
      <c r="B31" s="843" t="s">
        <v>35</v>
      </c>
      <c r="C31" s="597" t="s">
        <v>36</v>
      </c>
      <c r="D31" s="327">
        <v>1</v>
      </c>
      <c r="E31" s="327">
        <v>160</v>
      </c>
      <c r="F31" s="328">
        <v>114.94692460317461</v>
      </c>
      <c r="G31" s="323">
        <v>5.859375E-2</v>
      </c>
      <c r="H31" s="17">
        <v>8.6996672895099103E-2</v>
      </c>
      <c r="I31" s="18">
        <v>0.6064516129032258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5.95" customHeight="1">
      <c r="A32" s="848"/>
      <c r="B32" s="843"/>
      <c r="C32" s="598" t="s">
        <v>37</v>
      </c>
      <c r="D32" s="327"/>
      <c r="E32" s="327"/>
      <c r="F32" s="328"/>
      <c r="G32" s="323"/>
      <c r="H32" s="17"/>
      <c r="I32" s="1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5.95" customHeight="1">
      <c r="A33" s="848"/>
      <c r="B33" s="843"/>
      <c r="C33" s="597" t="s">
        <v>38</v>
      </c>
      <c r="D33" s="327">
        <v>1</v>
      </c>
      <c r="E33" s="327">
        <v>400</v>
      </c>
      <c r="F33" s="328">
        <v>94.199603174603169</v>
      </c>
      <c r="G33" s="323">
        <v>0</v>
      </c>
      <c r="H33" s="17">
        <v>3.9809084896559571E-2</v>
      </c>
      <c r="I33" s="18">
        <v>1.0238948626045401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5.95" customHeight="1">
      <c r="A34" s="848"/>
      <c r="B34" s="843"/>
      <c r="C34" s="598" t="s">
        <v>39</v>
      </c>
      <c r="D34" s="327"/>
      <c r="E34" s="327"/>
      <c r="F34" s="328"/>
      <c r="G34" s="323"/>
      <c r="H34" s="17"/>
      <c r="I34" s="1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5.95" customHeight="1">
      <c r="A35" s="848"/>
      <c r="B35" s="843"/>
      <c r="C35" s="598" t="s">
        <v>40</v>
      </c>
      <c r="D35" s="327"/>
      <c r="E35" s="327"/>
      <c r="F35" s="328"/>
      <c r="G35" s="323"/>
      <c r="H35" s="17"/>
      <c r="I35" s="1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5.95" customHeight="1">
      <c r="A36" s="848"/>
      <c r="B36" s="843"/>
      <c r="C36" s="598" t="s">
        <v>41</v>
      </c>
      <c r="D36" s="327"/>
      <c r="E36" s="327"/>
      <c r="F36" s="328"/>
      <c r="G36" s="323"/>
      <c r="H36" s="17"/>
      <c r="I36" s="1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5.95" customHeight="1">
      <c r="A37" s="848"/>
      <c r="B37" s="843" t="s">
        <v>42</v>
      </c>
      <c r="C37" s="597" t="s">
        <v>43</v>
      </c>
      <c r="D37" s="327">
        <v>1</v>
      </c>
      <c r="E37" s="327">
        <v>120</v>
      </c>
      <c r="F37" s="328">
        <v>98.126984126984127</v>
      </c>
      <c r="G37" s="323">
        <v>0</v>
      </c>
      <c r="H37" s="17">
        <v>6.7939178259462954E-2</v>
      </c>
      <c r="I37" s="18">
        <v>1.0739549839228295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95" customHeight="1">
      <c r="A38" s="848"/>
      <c r="B38" s="843"/>
      <c r="C38" s="598" t="s">
        <v>44</v>
      </c>
      <c r="D38" s="327"/>
      <c r="E38" s="327"/>
      <c r="F38" s="328"/>
      <c r="G38" s="323"/>
      <c r="H38" s="17"/>
      <c r="I38" s="1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5.95" customHeight="1">
      <c r="A39" s="848"/>
      <c r="B39" s="843"/>
      <c r="C39" s="598" t="s">
        <v>45</v>
      </c>
      <c r="D39" s="327"/>
      <c r="E39" s="327"/>
      <c r="F39" s="328"/>
      <c r="G39" s="323"/>
      <c r="H39" s="17"/>
      <c r="I39" s="1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5.95" customHeight="1">
      <c r="A40" s="848"/>
      <c r="B40" s="843"/>
      <c r="C40" s="598" t="s">
        <v>46</v>
      </c>
      <c r="D40" s="327"/>
      <c r="E40" s="327"/>
      <c r="F40" s="328"/>
      <c r="G40" s="323"/>
      <c r="H40" s="17"/>
      <c r="I40" s="1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s="6" customFormat="1" ht="15.95" customHeight="1">
      <c r="A41" s="849" t="s">
        <v>147</v>
      </c>
      <c r="B41" s="850"/>
      <c r="C41" s="850"/>
      <c r="D41" s="602">
        <f>SUM(D26:D40)</f>
        <v>5</v>
      </c>
      <c r="E41" s="602">
        <f>SUM(E26:E40)</f>
        <v>1060</v>
      </c>
      <c r="F41" s="603">
        <v>64.006214435459711</v>
      </c>
      <c r="G41" s="604">
        <v>2.0945220193340497E-2</v>
      </c>
      <c r="H41" s="605">
        <v>7.5169587783830705E-2</v>
      </c>
      <c r="I41" s="606">
        <v>1.1493099121706398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</row>
    <row r="42" spans="1:109" ht="15.95" customHeight="1">
      <c r="A42" s="843" t="s">
        <v>154</v>
      </c>
      <c r="B42" s="843" t="s">
        <v>47</v>
      </c>
      <c r="C42" s="598" t="s">
        <v>48</v>
      </c>
      <c r="D42" s="327"/>
      <c r="E42" s="327"/>
      <c r="F42" s="328"/>
      <c r="G42" s="323"/>
      <c r="H42" s="17"/>
      <c r="I42" s="18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5.95" customHeight="1">
      <c r="A43" s="843"/>
      <c r="B43" s="843"/>
      <c r="C43" s="597" t="s">
        <v>49</v>
      </c>
      <c r="D43" s="327">
        <v>1</v>
      </c>
      <c r="E43" s="327">
        <v>360</v>
      </c>
      <c r="F43" s="328">
        <v>109.61331569664902</v>
      </c>
      <c r="G43" s="323">
        <v>1.6564417177914108E-2</v>
      </c>
      <c r="H43" s="17">
        <v>3.040993069271087E-2</v>
      </c>
      <c r="I43" s="18">
        <v>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5.95" customHeight="1">
      <c r="A44" s="843"/>
      <c r="B44" s="843"/>
      <c r="C44" s="598" t="s">
        <v>50</v>
      </c>
      <c r="D44" s="327"/>
      <c r="E44" s="327"/>
      <c r="F44" s="328"/>
      <c r="G44" s="323"/>
      <c r="H44" s="17"/>
      <c r="I44" s="1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5.95" customHeight="1">
      <c r="A45" s="843"/>
      <c r="B45" s="843"/>
      <c r="C45" s="598" t="s">
        <v>51</v>
      </c>
      <c r="D45" s="327"/>
      <c r="E45" s="327"/>
      <c r="F45" s="327"/>
      <c r="G45" s="329"/>
      <c r="H45" s="345"/>
      <c r="I45" s="32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5.95" customHeight="1">
      <c r="A46" s="843"/>
      <c r="B46" s="843"/>
      <c r="C46" s="598" t="s">
        <v>52</v>
      </c>
      <c r="D46" s="327"/>
      <c r="E46" s="327"/>
      <c r="F46" s="328"/>
      <c r="G46" s="323"/>
      <c r="H46" s="17"/>
      <c r="I46" s="1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5.95" customHeight="1">
      <c r="A47" s="843"/>
      <c r="B47" s="843"/>
      <c r="C47" s="597" t="s">
        <v>53</v>
      </c>
      <c r="D47" s="327">
        <v>1</v>
      </c>
      <c r="E47" s="327">
        <v>200</v>
      </c>
      <c r="F47" s="327">
        <v>94.436507936507937</v>
      </c>
      <c r="G47" s="329">
        <v>3.1141868512110728E-2</v>
      </c>
      <c r="H47" s="345">
        <v>2.6472812841415245E-2</v>
      </c>
      <c r="I47" s="344">
        <v>1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5.95" customHeight="1">
      <c r="A48" s="843"/>
      <c r="B48" s="843"/>
      <c r="C48" s="598" t="s">
        <v>54</v>
      </c>
      <c r="D48" s="327"/>
      <c r="E48" s="327"/>
      <c r="F48" s="327"/>
      <c r="G48" s="329"/>
      <c r="H48" s="345"/>
      <c r="I48" s="32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5.95" customHeight="1">
      <c r="A49" s="843"/>
      <c r="B49" s="843"/>
      <c r="C49" s="598" t="s">
        <v>55</v>
      </c>
      <c r="D49" s="327"/>
      <c r="E49" s="327"/>
      <c r="F49" s="328"/>
      <c r="G49" s="323"/>
      <c r="H49" s="17"/>
      <c r="I49" s="1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s="6" customFormat="1" ht="15.95" customHeight="1">
      <c r="A50" s="849" t="s">
        <v>147</v>
      </c>
      <c r="B50" s="850"/>
      <c r="C50" s="850"/>
      <c r="D50" s="602">
        <f>SUM(D42:D49)</f>
        <v>2</v>
      </c>
      <c r="E50" s="602">
        <f>SUM(E42:E49)</f>
        <v>560</v>
      </c>
      <c r="F50" s="603">
        <v>104.19302721088434</v>
      </c>
      <c r="G50" s="604">
        <v>2.0380434782608696E-2</v>
      </c>
      <c r="H50" s="605">
        <v>2.9135484081579358E-2</v>
      </c>
      <c r="I50" s="606">
        <v>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</row>
    <row r="51" spans="1:109" ht="15.95" customHeight="1">
      <c r="A51" s="843" t="s">
        <v>156</v>
      </c>
      <c r="B51" s="847" t="s">
        <v>56</v>
      </c>
      <c r="C51" s="598" t="s">
        <v>57</v>
      </c>
      <c r="D51" s="327"/>
      <c r="E51" s="327"/>
      <c r="F51" s="328"/>
      <c r="G51" s="323"/>
      <c r="H51" s="17"/>
      <c r="I51" s="1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ht="15.95" customHeight="1">
      <c r="A52" s="843"/>
      <c r="B52" s="847"/>
      <c r="C52" s="598" t="s">
        <v>58</v>
      </c>
      <c r="D52" s="327"/>
      <c r="E52" s="327"/>
      <c r="F52" s="328"/>
      <c r="G52" s="323"/>
      <c r="H52" s="17"/>
      <c r="I52" s="18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ht="15.95" customHeight="1">
      <c r="A53" s="843"/>
      <c r="B53" s="847"/>
      <c r="C53" s="599" t="s">
        <v>59</v>
      </c>
      <c r="D53" s="327">
        <v>1</v>
      </c>
      <c r="E53" s="327">
        <v>360</v>
      </c>
      <c r="F53" s="328">
        <v>103.48765432098767</v>
      </c>
      <c r="G53" s="323">
        <v>6.2686567164179099E-2</v>
      </c>
      <c r="H53" s="17">
        <v>5.6367432150313146E-2</v>
      </c>
      <c r="I53" s="18">
        <v>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ht="15.95" customHeight="1">
      <c r="A54" s="843"/>
      <c r="B54" s="847" t="s">
        <v>60</v>
      </c>
      <c r="C54" s="598" t="s">
        <v>61</v>
      </c>
      <c r="D54" s="327"/>
      <c r="E54" s="327"/>
      <c r="F54" s="328"/>
      <c r="G54" s="323"/>
      <c r="H54" s="17"/>
      <c r="I54" s="18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ht="15.95" customHeight="1">
      <c r="A55" s="843"/>
      <c r="B55" s="847"/>
      <c r="C55" s="598" t="s">
        <v>62</v>
      </c>
      <c r="D55" s="327"/>
      <c r="E55" s="327"/>
      <c r="F55" s="328"/>
      <c r="G55" s="323"/>
      <c r="H55" s="17"/>
      <c r="I55" s="18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109" ht="15.95" customHeight="1">
      <c r="A56" s="843"/>
      <c r="B56" s="847"/>
      <c r="C56" s="598" t="s">
        <v>63</v>
      </c>
      <c r="D56" s="327"/>
      <c r="E56" s="327"/>
      <c r="F56" s="339"/>
      <c r="G56" s="330"/>
      <c r="H56" s="346"/>
      <c r="I56" s="33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109" ht="15.95" customHeight="1">
      <c r="A57" s="843"/>
      <c r="B57" s="847"/>
      <c r="C57" s="598" t="s">
        <v>64</v>
      </c>
      <c r="D57" s="327"/>
      <c r="E57" s="327"/>
      <c r="F57" s="328"/>
      <c r="G57" s="323"/>
      <c r="H57" s="17"/>
      <c r="I57" s="1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1:109" ht="15.95" customHeight="1">
      <c r="A58" s="843"/>
      <c r="B58" s="847"/>
      <c r="C58" s="599" t="s">
        <v>65</v>
      </c>
      <c r="D58" s="327">
        <v>1</v>
      </c>
      <c r="E58" s="327">
        <v>160</v>
      </c>
      <c r="F58" s="328">
        <v>100.17956349206349</v>
      </c>
      <c r="G58" s="323">
        <v>1.3274336283185841E-2</v>
      </c>
      <c r="H58" s="17">
        <v>1.2477594795060457E-2</v>
      </c>
      <c r="I58" s="18">
        <v>0.99435028248587565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1:109" ht="15.95" customHeight="1">
      <c r="A59" s="843"/>
      <c r="B59" s="847"/>
      <c r="C59" s="598" t="s">
        <v>66</v>
      </c>
      <c r="D59" s="327"/>
      <c r="E59" s="327"/>
      <c r="F59" s="328"/>
      <c r="G59" s="323"/>
      <c r="H59" s="17"/>
      <c r="I59" s="18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1:109" ht="15.95" customHeight="1">
      <c r="A60" s="843"/>
      <c r="B60" s="847" t="s">
        <v>67</v>
      </c>
      <c r="C60" s="597" t="s">
        <v>68</v>
      </c>
      <c r="D60" s="327">
        <v>1</v>
      </c>
      <c r="E60" s="327">
        <v>480</v>
      </c>
      <c r="F60" s="328">
        <v>77.985810485810504</v>
      </c>
      <c r="G60" s="323">
        <v>6.4898813677599435E-2</v>
      </c>
      <c r="H60" s="17">
        <v>4.0071392225494572E-2</v>
      </c>
      <c r="I60" s="18">
        <v>0.98671497584541057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1:109" ht="15.95" customHeight="1">
      <c r="A61" s="843"/>
      <c r="B61" s="847"/>
      <c r="C61" s="598" t="s">
        <v>69</v>
      </c>
      <c r="D61" s="327"/>
      <c r="E61" s="327"/>
      <c r="F61" s="328"/>
      <c r="G61" s="323"/>
      <c r="H61" s="17"/>
      <c r="I61" s="1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1:109" ht="15.95" customHeight="1">
      <c r="A62" s="843"/>
      <c r="B62" s="847"/>
      <c r="C62" s="598" t="s">
        <v>70</v>
      </c>
      <c r="D62" s="327"/>
      <c r="E62" s="327"/>
      <c r="F62" s="328"/>
      <c r="G62" s="323"/>
      <c r="H62" s="17"/>
      <c r="I62" s="18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1:109" ht="15.95" customHeight="1">
      <c r="A63" s="843"/>
      <c r="B63" s="847"/>
      <c r="C63" s="598" t="s">
        <v>71</v>
      </c>
      <c r="D63" s="327"/>
      <c r="E63" s="327"/>
      <c r="F63" s="328"/>
      <c r="G63" s="323"/>
      <c r="H63" s="17"/>
      <c r="I63" s="18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1:109" ht="15.95" customHeight="1">
      <c r="A64" s="843"/>
      <c r="B64" s="847" t="s">
        <v>72</v>
      </c>
      <c r="C64" s="598" t="s">
        <v>73</v>
      </c>
      <c r="D64" s="327"/>
      <c r="E64" s="327"/>
      <c r="F64" s="328"/>
      <c r="G64" s="323"/>
      <c r="H64" s="17"/>
      <c r="I64" s="18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1:109" ht="15.95" customHeight="1">
      <c r="A65" s="843"/>
      <c r="B65" s="847"/>
      <c r="C65" s="597" t="s">
        <v>74</v>
      </c>
      <c r="D65" s="327">
        <v>2</v>
      </c>
      <c r="E65" s="327">
        <v>240</v>
      </c>
      <c r="F65" s="328">
        <v>80.244708994709001</v>
      </c>
      <c r="G65" s="323">
        <v>0.10560625814863103</v>
      </c>
      <c r="H65" s="17">
        <v>3.1154702052254183E-2</v>
      </c>
      <c r="I65" s="18">
        <v>0.43783783783783786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1:109" ht="15.95" customHeight="1">
      <c r="A66" s="843"/>
      <c r="B66" s="847"/>
      <c r="C66" s="598" t="s">
        <v>75</v>
      </c>
      <c r="D66" s="327"/>
      <c r="E66" s="327"/>
      <c r="F66" s="328"/>
      <c r="G66" s="323"/>
      <c r="H66" s="17"/>
      <c r="I66" s="18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1:109" s="6" customFormat="1" ht="15.95" customHeight="1">
      <c r="A67" s="849" t="s">
        <v>147</v>
      </c>
      <c r="B67" s="850"/>
      <c r="C67" s="850"/>
      <c r="D67" s="602">
        <f>SUM(D51:D66)</f>
        <v>5</v>
      </c>
      <c r="E67" s="602">
        <f>SUM(E51:E66)</f>
        <v>1240</v>
      </c>
      <c r="F67" s="603">
        <v>88.690487827584604</v>
      </c>
      <c r="G67" s="604">
        <v>6.3254996705468913E-2</v>
      </c>
      <c r="H67" s="605">
        <v>4.0008654633541994E-2</v>
      </c>
      <c r="I67" s="606">
        <v>0.90441176470588236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</row>
    <row r="68" spans="1:109" ht="15.95" customHeight="1">
      <c r="A68" s="843" t="s">
        <v>162</v>
      </c>
      <c r="B68" s="600" t="s">
        <v>76</v>
      </c>
      <c r="C68" s="598" t="s">
        <v>77</v>
      </c>
      <c r="D68" s="327"/>
      <c r="E68" s="327"/>
      <c r="F68" s="328"/>
      <c r="G68" s="323"/>
      <c r="H68" s="17"/>
      <c r="I68" s="18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1:109" ht="15.95" customHeight="1">
      <c r="A69" s="843"/>
      <c r="B69" s="847" t="s">
        <v>78</v>
      </c>
      <c r="C69" s="597" t="s">
        <v>79</v>
      </c>
      <c r="D69" s="327">
        <v>1</v>
      </c>
      <c r="E69" s="327">
        <v>120</v>
      </c>
      <c r="F69" s="328">
        <v>70.722222222222214</v>
      </c>
      <c r="G69" s="323">
        <v>0</v>
      </c>
      <c r="H69" s="17">
        <v>3.5349567949725061E-2</v>
      </c>
      <c r="I69" s="18">
        <v>1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ht="15.95" customHeight="1">
      <c r="A70" s="843"/>
      <c r="B70" s="847"/>
      <c r="C70" s="598" t="s">
        <v>80</v>
      </c>
      <c r="D70" s="327"/>
      <c r="E70" s="327"/>
      <c r="F70" s="328"/>
      <c r="G70" s="323"/>
      <c r="H70" s="17"/>
      <c r="I70" s="18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1:109" ht="15.95" customHeight="1">
      <c r="A71" s="843"/>
      <c r="B71" s="851" t="s">
        <v>81</v>
      </c>
      <c r="C71" s="598" t="s">
        <v>82</v>
      </c>
      <c r="D71" s="327"/>
      <c r="E71" s="327"/>
      <c r="F71" s="328"/>
      <c r="G71" s="323"/>
      <c r="H71" s="17"/>
      <c r="I71" s="1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1:109" ht="15.95" customHeight="1">
      <c r="A72" s="843"/>
      <c r="B72" s="851"/>
      <c r="C72" s="598" t="s">
        <v>83</v>
      </c>
      <c r="D72" s="327"/>
      <c r="E72" s="327"/>
      <c r="F72" s="328"/>
      <c r="G72" s="323"/>
      <c r="H72" s="17"/>
      <c r="I72" s="18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1:109" ht="15.95" customHeight="1">
      <c r="A73" s="843"/>
      <c r="B73" s="847" t="s">
        <v>84</v>
      </c>
      <c r="C73" s="598" t="s">
        <v>85</v>
      </c>
      <c r="D73" s="327"/>
      <c r="E73" s="327"/>
      <c r="F73" s="328"/>
      <c r="G73" s="323"/>
      <c r="H73" s="17"/>
      <c r="I73" s="1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1:109" ht="15.95" customHeight="1">
      <c r="A74" s="843"/>
      <c r="B74" s="847"/>
      <c r="C74" s="597" t="s">
        <v>86</v>
      </c>
      <c r="D74" s="327">
        <v>1</v>
      </c>
      <c r="E74" s="327">
        <v>120</v>
      </c>
      <c r="F74" s="328">
        <v>81.780303030303017</v>
      </c>
      <c r="G74" s="342">
        <v>9.4285714285714278E-2</v>
      </c>
      <c r="H74" s="17">
        <v>1.0189902732746644E-2</v>
      </c>
      <c r="I74" s="18">
        <v>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1:109" ht="15.95" customHeight="1">
      <c r="A75" s="843"/>
      <c r="B75" s="847" t="s">
        <v>87</v>
      </c>
      <c r="C75" s="597" t="s">
        <v>88</v>
      </c>
      <c r="D75" s="327">
        <v>2</v>
      </c>
      <c r="E75" s="327">
        <v>240</v>
      </c>
      <c r="F75" s="340">
        <v>87.439303751803749</v>
      </c>
      <c r="G75" s="343">
        <v>0.12820512820512819</v>
      </c>
      <c r="H75" s="341">
        <v>2.3826051260047425E-2</v>
      </c>
      <c r="I75" s="18">
        <v>0.70417422867513624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1:109" ht="15.95" customHeight="1">
      <c r="A76" s="843"/>
      <c r="B76" s="847"/>
      <c r="C76" s="597" t="s">
        <v>89</v>
      </c>
      <c r="D76" s="327">
        <v>8</v>
      </c>
      <c r="E76" s="327">
        <v>1880</v>
      </c>
      <c r="F76" s="328">
        <v>107.71043071915165</v>
      </c>
      <c r="G76" s="323">
        <v>3.3579335793357937E-2</v>
      </c>
      <c r="H76" s="17">
        <v>5.937539005748462E-3</v>
      </c>
      <c r="I76" s="18">
        <v>1.3182674199623352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1:109" ht="15.95" customHeight="1">
      <c r="A77" s="843"/>
      <c r="B77" s="847"/>
      <c r="C77" s="598" t="s">
        <v>90</v>
      </c>
      <c r="D77" s="327"/>
      <c r="E77" s="327"/>
      <c r="F77" s="328"/>
      <c r="G77" s="323"/>
      <c r="H77" s="17"/>
      <c r="I77" s="18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1:109" ht="15.95" customHeight="1">
      <c r="A78" s="843"/>
      <c r="B78" s="847"/>
      <c r="C78" s="598" t="s">
        <v>91</v>
      </c>
      <c r="D78" s="327"/>
      <c r="E78" s="327"/>
      <c r="F78" s="328"/>
      <c r="G78" s="323"/>
      <c r="H78" s="17"/>
      <c r="I78" s="1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1:109" ht="15.95" customHeight="1">
      <c r="A79" s="843"/>
      <c r="B79" s="847" t="s">
        <v>92</v>
      </c>
      <c r="C79" s="597" t="s">
        <v>93</v>
      </c>
      <c r="D79" s="327">
        <v>2</v>
      </c>
      <c r="E79" s="327">
        <v>400</v>
      </c>
      <c r="F79" s="328">
        <v>76.188221500721497</v>
      </c>
      <c r="G79" s="323">
        <v>4.725897920604915E-2</v>
      </c>
      <c r="H79" s="17">
        <v>5.9064247876653549E-2</v>
      </c>
      <c r="I79" s="18">
        <v>1.1218795888399413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1:109" ht="15.95" customHeight="1">
      <c r="A80" s="843"/>
      <c r="B80" s="847"/>
      <c r="C80" s="597" t="s">
        <v>94</v>
      </c>
      <c r="D80" s="327">
        <v>3</v>
      </c>
      <c r="E80" s="327">
        <v>360</v>
      </c>
      <c r="F80" s="328">
        <v>93.844396344396344</v>
      </c>
      <c r="G80" s="323">
        <v>8.00561797752809E-2</v>
      </c>
      <c r="H80" s="17">
        <v>3.8479773452416037E-2</v>
      </c>
      <c r="I80" s="18">
        <v>1.010460251046025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1:109" ht="15.95" customHeight="1">
      <c r="A81" s="843"/>
      <c r="B81" s="847"/>
      <c r="C81" s="597" t="s">
        <v>95</v>
      </c>
      <c r="D81" s="327">
        <v>2</v>
      </c>
      <c r="E81" s="327">
        <v>600</v>
      </c>
      <c r="F81" s="328">
        <v>79.600529100529101</v>
      </c>
      <c r="G81" s="323">
        <v>5.4390934844192634E-2</v>
      </c>
      <c r="H81" s="17">
        <v>3.1406826414968926E-2</v>
      </c>
      <c r="I81" s="18">
        <v>0.99488304093567259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1:109" ht="15.95" customHeight="1">
      <c r="A82" s="843"/>
      <c r="B82" s="852" t="s">
        <v>96</v>
      </c>
      <c r="C82" s="597" t="s">
        <v>97</v>
      </c>
      <c r="D82" s="327">
        <v>1</v>
      </c>
      <c r="E82" s="327">
        <v>160</v>
      </c>
      <c r="F82" s="328">
        <v>95</v>
      </c>
      <c r="G82" s="323">
        <v>3.15E-2</v>
      </c>
      <c r="H82" s="17">
        <v>5.0000000000000001E-3</v>
      </c>
      <c r="I82" s="18">
        <v>0.87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1:109" ht="15.95" customHeight="1">
      <c r="A83" s="843"/>
      <c r="B83" s="853"/>
      <c r="C83" s="598" t="s">
        <v>98</v>
      </c>
      <c r="D83" s="327"/>
      <c r="E83" s="327"/>
      <c r="F83" s="328"/>
      <c r="G83" s="323"/>
      <c r="H83" s="17"/>
      <c r="I83" s="18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</row>
    <row r="84" spans="1:109" ht="15.95" customHeight="1">
      <c r="A84" s="843"/>
      <c r="B84" s="853"/>
      <c r="C84" s="598" t="s">
        <v>99</v>
      </c>
      <c r="D84" s="327"/>
      <c r="E84" s="327"/>
      <c r="F84" s="328"/>
      <c r="G84" s="323"/>
      <c r="H84" s="17"/>
      <c r="I84" s="18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</row>
    <row r="85" spans="1:109" s="6" customFormat="1" ht="15.95" customHeight="1">
      <c r="A85" s="849" t="s">
        <v>147</v>
      </c>
      <c r="B85" s="850"/>
      <c r="C85" s="850"/>
      <c r="D85" s="602">
        <f>SUM(D68:D84)</f>
        <v>20</v>
      </c>
      <c r="E85" s="602">
        <f>SUM(E68:E84)</f>
        <v>3880</v>
      </c>
      <c r="F85" s="603">
        <v>95.088933257036715</v>
      </c>
      <c r="G85" s="604">
        <v>4.9755073477956616E-2</v>
      </c>
      <c r="H85" s="605">
        <v>1.9340636147414353E-2</v>
      </c>
      <c r="I85" s="606">
        <v>1.1032936713226418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</row>
    <row r="86" spans="1:109" ht="15.95" customHeight="1">
      <c r="A86" s="848" t="s">
        <v>174</v>
      </c>
      <c r="B86" s="843" t="s">
        <v>100</v>
      </c>
      <c r="C86" s="597" t="s">
        <v>101</v>
      </c>
      <c r="D86" s="327">
        <v>1</v>
      </c>
      <c r="E86" s="327">
        <v>160</v>
      </c>
      <c r="F86" s="328">
        <v>86.913602941176492</v>
      </c>
      <c r="G86" s="323">
        <v>2.9940119760479042E-2</v>
      </c>
      <c r="H86" s="17">
        <v>5.7528394069499361E-2</v>
      </c>
      <c r="I86" s="18">
        <v>1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</row>
    <row r="87" spans="1:109" ht="15.95" customHeight="1">
      <c r="A87" s="848"/>
      <c r="B87" s="843"/>
      <c r="C87" s="598" t="s">
        <v>102</v>
      </c>
      <c r="D87" s="327"/>
      <c r="E87" s="327"/>
      <c r="F87" s="328"/>
      <c r="G87" s="323"/>
      <c r="H87" s="17"/>
      <c r="I87" s="18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</row>
    <row r="88" spans="1:109" ht="15.95" customHeight="1">
      <c r="A88" s="848"/>
      <c r="B88" s="843"/>
      <c r="C88" s="597" t="s">
        <v>103</v>
      </c>
      <c r="D88" s="327">
        <v>1</v>
      </c>
      <c r="E88" s="327">
        <v>160</v>
      </c>
      <c r="F88" s="328">
        <v>96.351190476190482</v>
      </c>
      <c r="G88" s="323">
        <v>0.23698384201077199</v>
      </c>
      <c r="H88" s="17">
        <v>0</v>
      </c>
      <c r="I88" s="18">
        <v>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</row>
    <row r="89" spans="1:109" ht="15.95" customHeight="1">
      <c r="A89" s="848"/>
      <c r="B89" s="601" t="s">
        <v>104</v>
      </c>
      <c r="C89" s="597" t="s">
        <v>105</v>
      </c>
      <c r="D89" s="327">
        <v>2</v>
      </c>
      <c r="E89" s="327">
        <v>360</v>
      </c>
      <c r="F89" s="328">
        <v>95.457251082251076</v>
      </c>
      <c r="G89" s="323">
        <v>0.17472852912142151</v>
      </c>
      <c r="H89" s="17">
        <v>5.8926901164932967E-2</v>
      </c>
      <c r="I89" s="18">
        <v>1.2658730158730158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</row>
    <row r="90" spans="1:109" ht="15.95" customHeight="1">
      <c r="A90" s="848"/>
      <c r="B90" s="854" t="s">
        <v>106</v>
      </c>
      <c r="C90" s="598" t="s">
        <v>107</v>
      </c>
      <c r="D90" s="327"/>
      <c r="E90" s="327"/>
      <c r="F90" s="328"/>
      <c r="G90" s="331"/>
      <c r="H90" s="347"/>
      <c r="I90" s="32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</row>
    <row r="91" spans="1:109" ht="15.95" customHeight="1">
      <c r="A91" s="848"/>
      <c r="B91" s="854"/>
      <c r="C91" s="598" t="s">
        <v>108</v>
      </c>
      <c r="D91" s="327"/>
      <c r="E91" s="327"/>
      <c r="F91" s="328"/>
      <c r="G91" s="323"/>
      <c r="H91" s="17"/>
      <c r="I91" s="18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</row>
    <row r="92" spans="1:109" ht="15.95" customHeight="1">
      <c r="A92" s="848"/>
      <c r="B92" s="854"/>
      <c r="C92" s="598" t="s">
        <v>109</v>
      </c>
      <c r="D92" s="328"/>
      <c r="E92" s="328"/>
      <c r="F92" s="328"/>
      <c r="G92" s="331"/>
      <c r="H92" s="347"/>
      <c r="I92" s="328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</row>
    <row r="93" spans="1:109" s="6" customFormat="1" ht="15.95" customHeight="1">
      <c r="A93" s="849" t="s">
        <v>147</v>
      </c>
      <c r="B93" s="850"/>
      <c r="C93" s="850"/>
      <c r="D93" s="602">
        <f>SUM(D86:D92)</f>
        <v>4</v>
      </c>
      <c r="E93" s="602">
        <f>SUM(E86:E92)</f>
        <v>680</v>
      </c>
      <c r="F93" s="603">
        <v>93.54482389546726</v>
      </c>
      <c r="G93" s="604">
        <v>0.1564461612747465</v>
      </c>
      <c r="H93" s="605">
        <v>4.3428378298511594E-2</v>
      </c>
      <c r="I93" s="606">
        <v>1.0716577540106951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</row>
    <row r="94" spans="1:109" ht="15.95" customHeight="1">
      <c r="A94" s="848" t="s">
        <v>177</v>
      </c>
      <c r="B94" s="843" t="s">
        <v>110</v>
      </c>
      <c r="C94" s="598" t="s">
        <v>111</v>
      </c>
      <c r="D94" s="327"/>
      <c r="E94" s="327"/>
      <c r="F94" s="328"/>
      <c r="G94" s="323"/>
      <c r="H94" s="17"/>
      <c r="I94" s="18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</row>
    <row r="95" spans="1:109" ht="15.95" customHeight="1">
      <c r="A95" s="848"/>
      <c r="B95" s="843"/>
      <c r="C95" s="597" t="s">
        <v>112</v>
      </c>
      <c r="D95" s="327">
        <v>2</v>
      </c>
      <c r="E95" s="327">
        <v>320</v>
      </c>
      <c r="F95" s="328">
        <v>68.246070906432749</v>
      </c>
      <c r="G95" s="323">
        <v>0.16897233201581027</v>
      </c>
      <c r="H95" s="17">
        <v>2.2895090944389029E-2</v>
      </c>
      <c r="I95" s="18">
        <v>0.8847222222222223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</row>
    <row r="96" spans="1:109" ht="15.95" customHeight="1">
      <c r="A96" s="848"/>
      <c r="B96" s="843"/>
      <c r="C96" s="598" t="s">
        <v>113</v>
      </c>
      <c r="D96" s="327"/>
      <c r="E96" s="327"/>
      <c r="F96" s="328"/>
      <c r="G96" s="323"/>
      <c r="H96" s="17"/>
      <c r="I96" s="18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</row>
    <row r="97" spans="1:109" ht="15.95" customHeight="1">
      <c r="A97" s="848"/>
      <c r="B97" s="843" t="s">
        <v>114</v>
      </c>
      <c r="C97" s="597" t="s">
        <v>115</v>
      </c>
      <c r="D97" s="327">
        <v>1</v>
      </c>
      <c r="E97" s="327">
        <v>240</v>
      </c>
      <c r="F97" s="328">
        <v>89.5584114959115</v>
      </c>
      <c r="G97" s="323">
        <v>4.161849710982659E-2</v>
      </c>
      <c r="H97" s="17">
        <v>0</v>
      </c>
      <c r="I97" s="18">
        <v>0.48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</row>
    <row r="98" spans="1:109" ht="15.95" customHeight="1">
      <c r="A98" s="848"/>
      <c r="B98" s="843"/>
      <c r="C98" s="598" t="s">
        <v>116</v>
      </c>
      <c r="D98" s="327"/>
      <c r="E98" s="327"/>
      <c r="F98" s="328"/>
      <c r="G98" s="323"/>
      <c r="H98" s="17"/>
      <c r="I98" s="1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</row>
    <row r="99" spans="1:109" ht="15.95" customHeight="1">
      <c r="A99" s="848"/>
      <c r="B99" s="843"/>
      <c r="C99" s="597" t="s">
        <v>117</v>
      </c>
      <c r="D99" s="327">
        <v>1</v>
      </c>
      <c r="E99" s="327">
        <v>320</v>
      </c>
      <c r="F99" s="328">
        <v>82.549603174603178</v>
      </c>
      <c r="G99" s="323">
        <v>6.9044879171461446E-3</v>
      </c>
      <c r="H99" s="17">
        <v>1.8928013459920682E-2</v>
      </c>
      <c r="I99" s="18">
        <v>1.0012106537530268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1:109" ht="15.95" customHeight="1">
      <c r="A100" s="848"/>
      <c r="B100" s="843" t="s">
        <v>118</v>
      </c>
      <c r="C100" s="597" t="s">
        <v>119</v>
      </c>
      <c r="D100" s="327">
        <v>1</v>
      </c>
      <c r="E100" s="327">
        <v>160</v>
      </c>
      <c r="F100" s="328">
        <v>99.831018518518505</v>
      </c>
      <c r="G100" s="323">
        <v>0</v>
      </c>
      <c r="H100" s="17">
        <v>0.13147216360980363</v>
      </c>
      <c r="I100" s="18">
        <v>0.97382198952879584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</row>
    <row r="101" spans="1:109" ht="15.95" customHeight="1">
      <c r="A101" s="848"/>
      <c r="B101" s="843"/>
      <c r="C101" s="598" t="s">
        <v>120</v>
      </c>
      <c r="D101" s="327"/>
      <c r="E101" s="327"/>
      <c r="F101" s="328"/>
      <c r="G101" s="323"/>
      <c r="H101" s="17"/>
      <c r="I101" s="1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</row>
    <row r="102" spans="1:109" ht="15.95" customHeight="1">
      <c r="A102" s="848"/>
      <c r="B102" s="843" t="s">
        <v>121</v>
      </c>
      <c r="C102" s="597" t="s">
        <v>122</v>
      </c>
      <c r="D102" s="327">
        <v>2</v>
      </c>
      <c r="E102" s="327">
        <v>280</v>
      </c>
      <c r="F102" s="328">
        <v>89.15211640211642</v>
      </c>
      <c r="G102" s="323">
        <v>7.9365079365079361E-2</v>
      </c>
      <c r="H102" s="17">
        <v>2.8041959079511562E-2</v>
      </c>
      <c r="I102" s="18">
        <v>0.81034482758620696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</row>
    <row r="103" spans="1:109" ht="15.95" customHeight="1">
      <c r="A103" s="848"/>
      <c r="B103" s="843"/>
      <c r="C103" s="598" t="s">
        <v>123</v>
      </c>
      <c r="D103" s="327"/>
      <c r="E103" s="327"/>
      <c r="F103" s="328"/>
      <c r="G103" s="323"/>
      <c r="H103" s="17"/>
      <c r="I103" s="1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</row>
    <row r="104" spans="1:109" ht="15.95" customHeight="1">
      <c r="A104" s="848"/>
      <c r="B104" s="843" t="s">
        <v>124</v>
      </c>
      <c r="C104" s="598" t="s">
        <v>125</v>
      </c>
      <c r="D104" s="327"/>
      <c r="E104" s="327"/>
      <c r="F104" s="328"/>
      <c r="G104" s="323"/>
      <c r="H104" s="17"/>
      <c r="I104" s="1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</row>
    <row r="105" spans="1:109" ht="15.95" customHeight="1">
      <c r="A105" s="848"/>
      <c r="B105" s="843"/>
      <c r="C105" s="597" t="s">
        <v>126</v>
      </c>
      <c r="D105" s="327">
        <v>2</v>
      </c>
      <c r="E105" s="327">
        <v>480</v>
      </c>
      <c r="F105" s="328">
        <v>72.271825396825392</v>
      </c>
      <c r="G105" s="323">
        <v>1.9693654266958426E-2</v>
      </c>
      <c r="H105" s="17">
        <v>3.170899107755662E-2</v>
      </c>
      <c r="I105" s="18">
        <v>1.0108803165182987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</row>
    <row r="106" spans="1:109" ht="15.95" customHeight="1">
      <c r="A106" s="848"/>
      <c r="B106" s="854" t="s">
        <v>127</v>
      </c>
      <c r="C106" s="598" t="s">
        <v>128</v>
      </c>
      <c r="D106" s="327"/>
      <c r="E106" s="327"/>
      <c r="F106" s="328"/>
      <c r="G106" s="323"/>
      <c r="H106" s="17"/>
      <c r="I106" s="18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</row>
    <row r="107" spans="1:109" ht="15.95" customHeight="1">
      <c r="A107" s="848"/>
      <c r="B107" s="854"/>
      <c r="C107" s="598" t="s">
        <v>129</v>
      </c>
      <c r="D107" s="327"/>
      <c r="E107" s="327"/>
      <c r="F107" s="328"/>
      <c r="G107" s="323"/>
      <c r="H107" s="17"/>
      <c r="I107" s="18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</row>
    <row r="108" spans="1:109" ht="15.95" customHeight="1">
      <c r="A108" s="848"/>
      <c r="B108" s="854"/>
      <c r="C108" s="598" t="s">
        <v>130</v>
      </c>
      <c r="D108" s="327"/>
      <c r="E108" s="327"/>
      <c r="F108" s="328"/>
      <c r="G108" s="323"/>
      <c r="H108" s="17"/>
      <c r="I108" s="1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</row>
    <row r="109" spans="1:109" s="6" customFormat="1" ht="15.95" customHeight="1">
      <c r="A109" s="849" t="s">
        <v>147</v>
      </c>
      <c r="B109" s="850"/>
      <c r="C109" s="850"/>
      <c r="D109" s="602">
        <f>SUM(D94:D108)</f>
        <v>9</v>
      </c>
      <c r="E109" s="602">
        <f>SUM(E94:E108)</f>
        <v>1800</v>
      </c>
      <c r="F109" s="603">
        <v>79.945321699172808</v>
      </c>
      <c r="G109" s="604">
        <v>5.385996409335727E-2</v>
      </c>
      <c r="H109" s="605">
        <v>3.4322239009174971E-2</v>
      </c>
      <c r="I109" s="606">
        <v>0.95312014902204278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</row>
    <row r="110" spans="1:109" s="6" customFormat="1" ht="15.95" customHeight="1">
      <c r="A110" s="855" t="s">
        <v>131</v>
      </c>
      <c r="B110" s="855"/>
      <c r="C110" s="856"/>
      <c r="D110" s="602">
        <f>D14+D25+D41+D50+D67+D85+D93+D109</f>
        <v>56</v>
      </c>
      <c r="E110" s="602">
        <f>E14+E25+E41+E50+E67+E85+E93+E109</f>
        <v>11380</v>
      </c>
      <c r="F110" s="603">
        <v>63.429997728253731</v>
      </c>
      <c r="G110" s="604">
        <v>6.9373785958745715E-2</v>
      </c>
      <c r="H110" s="605">
        <v>3.3417605755829041E-2</v>
      </c>
      <c r="I110" s="606">
        <v>1.0306557565979024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</row>
    <row r="111" spans="1:109" s="326" customFormat="1">
      <c r="A111" s="332" t="s">
        <v>355</v>
      </c>
      <c r="B111" s="333" t="s">
        <v>375</v>
      </c>
      <c r="C111" s="333"/>
      <c r="D111" s="333"/>
      <c r="E111" s="333"/>
      <c r="F111" s="334"/>
      <c r="H111" s="34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</row>
    <row r="112" spans="1:109" s="326" customFormat="1">
      <c r="A112" s="335" t="s">
        <v>356</v>
      </c>
      <c r="B112" s="336" t="s">
        <v>345</v>
      </c>
      <c r="C112" s="336"/>
      <c r="D112" s="336"/>
      <c r="E112" s="336"/>
      <c r="F112" s="334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326" customFormat="1">
      <c r="A113" s="8"/>
      <c r="D113" s="337"/>
      <c r="E113" s="337"/>
      <c r="F113" s="337"/>
      <c r="G113" s="33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326" customFormat="1">
      <c r="A114" s="8"/>
      <c r="D114" s="337"/>
      <c r="E114" s="337"/>
      <c r="F114" s="33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326" customFormat="1">
      <c r="A115" s="8"/>
      <c r="D115" s="337"/>
      <c r="E115" s="337"/>
      <c r="F115" s="33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</sheetData>
  <mergeCells count="57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H111"/>
  <sheetViews>
    <sheetView zoomScale="75" zoomScaleNormal="75" workbookViewId="0">
      <selection activeCell="V10" sqref="V10"/>
    </sheetView>
  </sheetViews>
  <sheetFormatPr defaultRowHeight="15"/>
  <cols>
    <col min="1" max="1" width="26.28515625" customWidth="1"/>
    <col min="2" max="2" width="24.5703125" style="4" customWidth="1"/>
    <col min="3" max="3" width="11.42578125" bestFit="1" customWidth="1"/>
    <col min="4" max="4" width="7.7109375" customWidth="1"/>
    <col min="5" max="5" width="11.28515625" style="166" customWidth="1"/>
    <col min="6" max="6" width="15.85546875" customWidth="1"/>
    <col min="7" max="7" width="17.28515625" customWidth="1"/>
    <col min="8" max="8" width="15.42578125" customWidth="1"/>
  </cols>
  <sheetData>
    <row r="1" spans="1:8" ht="29.25" customHeight="1">
      <c r="A1" s="935" t="s">
        <v>374</v>
      </c>
      <c r="B1" s="935"/>
      <c r="C1" s="935"/>
      <c r="D1" s="935"/>
      <c r="E1" s="935"/>
      <c r="F1" s="935"/>
      <c r="G1" s="935"/>
      <c r="H1" s="935"/>
    </row>
    <row r="2" spans="1:8" ht="30.75" customHeight="1">
      <c r="A2" s="1100" t="s">
        <v>327</v>
      </c>
      <c r="B2" s="1100"/>
      <c r="C2" s="1100"/>
      <c r="D2" s="1100"/>
      <c r="E2" s="1100"/>
      <c r="F2" s="1100"/>
      <c r="G2" s="1100"/>
      <c r="H2" s="1100"/>
    </row>
    <row r="3" spans="1:8" ht="42" customHeight="1">
      <c r="A3" s="861" t="s">
        <v>325</v>
      </c>
      <c r="B3" s="861" t="s">
        <v>326</v>
      </c>
      <c r="C3" s="947" t="s">
        <v>313</v>
      </c>
      <c r="D3" s="947" t="s">
        <v>281</v>
      </c>
      <c r="E3" s="1113" t="s">
        <v>205</v>
      </c>
      <c r="F3" s="861" t="s">
        <v>382</v>
      </c>
      <c r="G3" s="861" t="s">
        <v>383</v>
      </c>
      <c r="H3" s="1117" t="s">
        <v>384</v>
      </c>
    </row>
    <row r="4" spans="1:8" ht="21.75" customHeight="1">
      <c r="A4" s="861"/>
      <c r="B4" s="861"/>
      <c r="C4" s="947"/>
      <c r="D4" s="947"/>
      <c r="E4" s="1113"/>
      <c r="F4" s="861"/>
      <c r="G4" s="861"/>
      <c r="H4" s="1117"/>
    </row>
    <row r="5" spans="1:8" ht="30" customHeight="1">
      <c r="A5" s="861"/>
      <c r="B5" s="861"/>
      <c r="C5" s="947"/>
      <c r="D5" s="947"/>
      <c r="E5" s="1113"/>
      <c r="F5" s="861"/>
      <c r="G5" s="861"/>
      <c r="H5" s="1117"/>
    </row>
    <row r="6" spans="1:8" ht="15.75">
      <c r="A6" s="829" t="s">
        <v>4</v>
      </c>
      <c r="B6" s="586" t="s">
        <v>5</v>
      </c>
      <c r="C6" s="30">
        <v>1</v>
      </c>
      <c r="D6" s="30">
        <v>30</v>
      </c>
      <c r="E6" s="218">
        <v>105.55555555555556</v>
      </c>
      <c r="F6" s="219">
        <v>18.947368421052634</v>
      </c>
      <c r="G6" s="68">
        <v>1.3333333333333333</v>
      </c>
      <c r="H6" s="68">
        <v>0</v>
      </c>
    </row>
    <row r="7" spans="1:8" ht="15.75">
      <c r="A7" s="829"/>
      <c r="B7" s="31" t="s">
        <v>6</v>
      </c>
      <c r="C7" s="393"/>
      <c r="D7" s="393"/>
      <c r="E7" s="393"/>
      <c r="F7" s="393"/>
      <c r="G7" s="393"/>
      <c r="H7" s="393"/>
    </row>
    <row r="8" spans="1:8" ht="15.75">
      <c r="A8" s="829" t="s">
        <v>7</v>
      </c>
      <c r="B8" s="586" t="s">
        <v>8</v>
      </c>
      <c r="C8" s="30">
        <v>1</v>
      </c>
      <c r="D8" s="30">
        <v>30</v>
      </c>
      <c r="E8" s="218">
        <v>66.666666666666657</v>
      </c>
      <c r="F8" s="68">
        <v>15</v>
      </c>
      <c r="G8" s="68">
        <v>0.66666666666666663</v>
      </c>
      <c r="H8" s="68">
        <v>33.333333333333329</v>
      </c>
    </row>
    <row r="9" spans="1:8" ht="15.75">
      <c r="A9" s="829"/>
      <c r="B9" s="31" t="s">
        <v>9</v>
      </c>
      <c r="C9" s="392"/>
      <c r="D9" s="392"/>
      <c r="E9" s="392"/>
      <c r="F9" s="392"/>
      <c r="G9" s="392"/>
      <c r="H9" s="392"/>
    </row>
    <row r="10" spans="1:8" ht="15.75">
      <c r="A10" s="829"/>
      <c r="B10" s="31" t="s">
        <v>10</v>
      </c>
      <c r="C10" s="392"/>
      <c r="D10" s="392"/>
      <c r="E10" s="392"/>
      <c r="F10" s="392"/>
      <c r="G10" s="392"/>
      <c r="H10" s="392"/>
    </row>
    <row r="11" spans="1:8" ht="15.75">
      <c r="A11" s="890" t="s">
        <v>11</v>
      </c>
      <c r="B11" s="31" t="s">
        <v>144</v>
      </c>
      <c r="C11" s="392"/>
      <c r="D11" s="392"/>
      <c r="E11" s="220"/>
      <c r="F11" s="221"/>
      <c r="G11" s="221"/>
      <c r="H11" s="221"/>
    </row>
    <row r="12" spans="1:8" ht="15.75">
      <c r="A12" s="891"/>
      <c r="B12" s="31" t="s">
        <v>145</v>
      </c>
      <c r="C12" s="392"/>
      <c r="D12" s="392"/>
      <c r="E12" s="220"/>
      <c r="F12" s="221"/>
      <c r="G12" s="221"/>
      <c r="H12" s="221"/>
    </row>
    <row r="13" spans="1:8" s="73" customFormat="1" ht="15.75">
      <c r="A13" s="892"/>
      <c r="B13" s="31" t="s">
        <v>146</v>
      </c>
      <c r="C13" s="393"/>
      <c r="D13" s="393"/>
      <c r="E13" s="220"/>
      <c r="F13" s="222"/>
      <c r="G13" s="222"/>
      <c r="H13" s="222"/>
    </row>
    <row r="14" spans="1:8" ht="15.75">
      <c r="A14" s="833" t="s">
        <v>15</v>
      </c>
      <c r="B14" s="31" t="s">
        <v>16</v>
      </c>
      <c r="C14" s="392"/>
      <c r="D14" s="392"/>
      <c r="E14" s="220"/>
      <c r="F14" s="221"/>
      <c r="G14" s="221"/>
      <c r="H14" s="221"/>
    </row>
    <row r="15" spans="1:8" ht="15.75">
      <c r="A15" s="834"/>
      <c r="B15" s="586" t="s">
        <v>17</v>
      </c>
      <c r="C15" s="30">
        <v>1</v>
      </c>
      <c r="D15" s="30">
        <v>30</v>
      </c>
      <c r="E15" s="218">
        <v>66.666666666666657</v>
      </c>
      <c r="F15" s="68">
        <v>0</v>
      </c>
      <c r="G15" s="68">
        <v>0.66666666666666663</v>
      </c>
      <c r="H15" s="68">
        <v>13.953488372093023</v>
      </c>
    </row>
    <row r="16" spans="1:8" ht="15.75">
      <c r="A16" s="894"/>
      <c r="B16" s="31" t="s">
        <v>18</v>
      </c>
      <c r="C16" s="391"/>
      <c r="D16" s="391"/>
      <c r="E16" s="391"/>
      <c r="F16" s="391"/>
      <c r="G16" s="391"/>
      <c r="H16" s="391"/>
    </row>
    <row r="17" spans="1:8" ht="15.75">
      <c r="A17" s="890" t="s">
        <v>19</v>
      </c>
      <c r="B17" s="31" t="s">
        <v>20</v>
      </c>
      <c r="C17" s="391"/>
      <c r="D17" s="391"/>
      <c r="E17" s="220"/>
      <c r="F17" s="223"/>
      <c r="G17" s="221"/>
      <c r="H17" s="221"/>
    </row>
    <row r="18" spans="1:8" ht="15.75">
      <c r="A18" s="892"/>
      <c r="B18" s="31" t="s">
        <v>21</v>
      </c>
      <c r="C18" s="391"/>
      <c r="D18" s="391"/>
      <c r="E18" s="220"/>
      <c r="F18" s="221"/>
      <c r="G18" s="221"/>
      <c r="H18" s="221"/>
    </row>
    <row r="19" spans="1:8" ht="15.75">
      <c r="A19" s="941" t="s">
        <v>22</v>
      </c>
      <c r="B19" s="31" t="s">
        <v>23</v>
      </c>
      <c r="C19" s="391"/>
      <c r="D19" s="391"/>
      <c r="E19" s="220"/>
      <c r="F19" s="221"/>
      <c r="G19" s="221"/>
      <c r="H19" s="221"/>
    </row>
    <row r="20" spans="1:8" s="73" customFormat="1" ht="15.75">
      <c r="A20" s="941"/>
      <c r="B20" s="31" t="s">
        <v>24</v>
      </c>
      <c r="C20" s="391"/>
      <c r="D20" s="391"/>
      <c r="E20" s="220"/>
      <c r="F20" s="222"/>
      <c r="G20" s="222"/>
      <c r="H20" s="222"/>
    </row>
    <row r="21" spans="1:8" ht="15.75">
      <c r="A21" s="941" t="s">
        <v>25</v>
      </c>
      <c r="B21" s="31" t="s">
        <v>26</v>
      </c>
      <c r="C21" s="391"/>
      <c r="D21" s="391"/>
      <c r="E21" s="220"/>
      <c r="F21" s="221"/>
      <c r="G21" s="221"/>
      <c r="H21" s="221"/>
    </row>
    <row r="22" spans="1:8" ht="15.75">
      <c r="A22" s="941"/>
      <c r="B22" s="31" t="s">
        <v>27</v>
      </c>
      <c r="C22" s="391"/>
      <c r="D22" s="391"/>
      <c r="E22" s="220"/>
      <c r="F22" s="221"/>
      <c r="G22" s="221"/>
      <c r="H22" s="221"/>
    </row>
    <row r="23" spans="1:8" ht="15.75">
      <c r="A23" s="941"/>
      <c r="B23" s="31" t="s">
        <v>149</v>
      </c>
      <c r="C23" s="391"/>
      <c r="D23" s="391"/>
      <c r="E23" s="220"/>
      <c r="F23" s="221"/>
      <c r="G23" s="221"/>
      <c r="H23" s="221"/>
    </row>
    <row r="24" spans="1:8" ht="15.75">
      <c r="A24" s="949" t="s">
        <v>282</v>
      </c>
      <c r="B24" s="949"/>
      <c r="C24" s="616">
        <v>3</v>
      </c>
      <c r="D24" s="616">
        <v>90</v>
      </c>
      <c r="E24" s="762">
        <v>79.629629629629633</v>
      </c>
      <c r="F24" s="613">
        <v>12.558139534883722</v>
      </c>
      <c r="G24" s="613">
        <v>2.6666666666666665</v>
      </c>
      <c r="H24" s="613">
        <v>8.5470085470085468</v>
      </c>
    </row>
    <row r="25" spans="1:8" ht="15.75">
      <c r="A25" s="829" t="s">
        <v>29</v>
      </c>
      <c r="B25" s="586" t="s">
        <v>30</v>
      </c>
      <c r="C25" s="30">
        <v>1</v>
      </c>
      <c r="D25" s="30">
        <v>60</v>
      </c>
      <c r="E25" s="218">
        <v>101.11111111111111</v>
      </c>
      <c r="F25" s="68">
        <v>19.780219780219781</v>
      </c>
      <c r="G25" s="68">
        <v>8.3333333333333339</v>
      </c>
      <c r="H25" s="68">
        <v>100</v>
      </c>
    </row>
    <row r="26" spans="1:8" ht="15.75">
      <c r="A26" s="829"/>
      <c r="B26" s="31" t="s">
        <v>31</v>
      </c>
      <c r="C26" s="221"/>
      <c r="D26" s="221"/>
      <c r="E26" s="221"/>
      <c r="F26" s="221"/>
      <c r="G26" s="221"/>
      <c r="H26" s="221"/>
    </row>
    <row r="27" spans="1:8" ht="15.75">
      <c r="A27" s="829"/>
      <c r="B27" s="31" t="s">
        <v>32</v>
      </c>
      <c r="C27" s="221"/>
      <c r="D27" s="221"/>
      <c r="E27" s="221"/>
      <c r="F27" s="221"/>
      <c r="G27" s="221"/>
      <c r="H27" s="221"/>
    </row>
    <row r="28" spans="1:8" s="73" customFormat="1" ht="15.75">
      <c r="A28" s="829"/>
      <c r="B28" s="31" t="s">
        <v>33</v>
      </c>
      <c r="C28" s="221"/>
      <c r="D28" s="221"/>
      <c r="E28" s="221"/>
      <c r="F28" s="221"/>
      <c r="G28" s="221"/>
      <c r="H28" s="221"/>
    </row>
    <row r="29" spans="1:8" ht="15.75">
      <c r="A29" s="829"/>
      <c r="B29" s="31" t="s">
        <v>151</v>
      </c>
      <c r="C29" s="221"/>
      <c r="D29" s="221"/>
      <c r="E29" s="221"/>
      <c r="F29" s="221"/>
      <c r="G29" s="221"/>
      <c r="H29" s="221"/>
    </row>
    <row r="30" spans="1:8" ht="15.75">
      <c r="A30" s="941" t="s">
        <v>35</v>
      </c>
      <c r="B30" s="31" t="s">
        <v>36</v>
      </c>
      <c r="C30" s="391"/>
      <c r="D30" s="391"/>
      <c r="E30" s="220"/>
      <c r="F30" s="221"/>
      <c r="G30" s="221"/>
      <c r="H30" s="221"/>
    </row>
    <row r="31" spans="1:8" ht="15.75">
      <c r="A31" s="941"/>
      <c r="B31" s="31" t="s">
        <v>37</v>
      </c>
      <c r="C31" s="391"/>
      <c r="D31" s="391"/>
      <c r="E31" s="220"/>
      <c r="F31" s="221"/>
      <c r="G31" s="221"/>
      <c r="H31" s="221"/>
    </row>
    <row r="32" spans="1:8" ht="15.75">
      <c r="A32" s="941"/>
      <c r="B32" s="31" t="s">
        <v>38</v>
      </c>
      <c r="C32" s="391"/>
      <c r="D32" s="391"/>
      <c r="E32" s="220"/>
      <c r="F32" s="221"/>
      <c r="G32" s="221"/>
      <c r="H32" s="221"/>
    </row>
    <row r="33" spans="1:8" ht="15.75">
      <c r="A33" s="941"/>
      <c r="B33" s="31" t="s">
        <v>39</v>
      </c>
      <c r="C33" s="391"/>
      <c r="D33" s="391"/>
      <c r="E33" s="220"/>
      <c r="F33" s="221"/>
      <c r="G33" s="221"/>
      <c r="H33" s="221"/>
    </row>
    <row r="34" spans="1:8" ht="15.75">
      <c r="A34" s="941"/>
      <c r="B34" s="31" t="s">
        <v>40</v>
      </c>
      <c r="C34" s="391"/>
      <c r="D34" s="391"/>
      <c r="E34" s="220"/>
      <c r="F34" s="221"/>
      <c r="G34" s="221"/>
      <c r="H34" s="221"/>
    </row>
    <row r="35" spans="1:8" s="73" customFormat="1" ht="15.75">
      <c r="A35" s="941"/>
      <c r="B35" s="31" t="s">
        <v>152</v>
      </c>
      <c r="C35" s="391"/>
      <c r="D35" s="391"/>
      <c r="E35" s="220"/>
      <c r="F35" s="222"/>
      <c r="G35" s="222"/>
      <c r="H35" s="222"/>
    </row>
    <row r="36" spans="1:8" ht="15.75" customHeight="1">
      <c r="A36" s="941" t="s">
        <v>42</v>
      </c>
      <c r="B36" s="31" t="s">
        <v>43</v>
      </c>
      <c r="C36" s="391"/>
      <c r="D36" s="391"/>
      <c r="E36" s="391"/>
      <c r="F36" s="391"/>
      <c r="G36" s="391"/>
      <c r="H36" s="391"/>
    </row>
    <row r="37" spans="1:8" ht="15.75">
      <c r="A37" s="941"/>
      <c r="B37" s="31" t="s">
        <v>44</v>
      </c>
      <c r="C37" s="391"/>
      <c r="D37" s="391"/>
      <c r="E37" s="391"/>
      <c r="F37" s="391"/>
      <c r="G37" s="391"/>
      <c r="H37" s="391"/>
    </row>
    <row r="38" spans="1:8" ht="15.75">
      <c r="A38" s="941"/>
      <c r="B38" s="31" t="s">
        <v>153</v>
      </c>
      <c r="C38" s="391"/>
      <c r="D38" s="391"/>
      <c r="E38" s="391"/>
      <c r="F38" s="391"/>
      <c r="G38" s="391"/>
      <c r="H38" s="391"/>
    </row>
    <row r="39" spans="1:8" ht="15.75">
      <c r="A39" s="941"/>
      <c r="B39" s="31" t="s">
        <v>46</v>
      </c>
      <c r="C39" s="391"/>
      <c r="D39" s="391"/>
      <c r="E39" s="391"/>
      <c r="F39" s="391"/>
      <c r="G39" s="391"/>
      <c r="H39" s="391"/>
    </row>
    <row r="40" spans="1:8" ht="15.75">
      <c r="A40" s="949" t="s">
        <v>282</v>
      </c>
      <c r="B40" s="949"/>
      <c r="C40" s="616">
        <v>1</v>
      </c>
      <c r="D40" s="616">
        <v>60</v>
      </c>
      <c r="E40" s="762">
        <v>101.11111111111111</v>
      </c>
      <c r="F40" s="613">
        <v>19.780219780219781</v>
      </c>
      <c r="G40" s="613">
        <v>8.3333333333333339</v>
      </c>
      <c r="H40" s="613">
        <v>100</v>
      </c>
    </row>
    <row r="41" spans="1:8" ht="15.75">
      <c r="A41" s="941" t="s">
        <v>47</v>
      </c>
      <c r="B41" s="31" t="s">
        <v>48</v>
      </c>
      <c r="C41" s="391"/>
      <c r="D41" s="391"/>
      <c r="E41" s="220"/>
      <c r="F41" s="221"/>
      <c r="G41" s="221"/>
      <c r="H41" s="221"/>
    </row>
    <row r="42" spans="1:8" ht="15.75">
      <c r="A42" s="941"/>
      <c r="B42" s="31" t="s">
        <v>49</v>
      </c>
      <c r="C42" s="391"/>
      <c r="D42" s="391"/>
      <c r="E42" s="220"/>
      <c r="F42" s="221"/>
      <c r="G42" s="221"/>
      <c r="H42" s="221"/>
    </row>
    <row r="43" spans="1:8" ht="15.75">
      <c r="A43" s="941"/>
      <c r="B43" s="31" t="s">
        <v>50</v>
      </c>
      <c r="C43" s="391"/>
      <c r="D43" s="391"/>
      <c r="E43" s="220"/>
      <c r="F43" s="221"/>
      <c r="G43" s="221"/>
      <c r="H43" s="221"/>
    </row>
    <row r="44" spans="1:8" ht="15.75">
      <c r="A44" s="941"/>
      <c r="B44" s="31" t="s">
        <v>51</v>
      </c>
      <c r="C44" s="391"/>
      <c r="D44" s="391"/>
      <c r="E44" s="220"/>
      <c r="F44" s="221"/>
      <c r="G44" s="221"/>
      <c r="H44" s="221"/>
    </row>
    <row r="45" spans="1:8" ht="15.75">
      <c r="A45" s="941"/>
      <c r="B45" s="31" t="s">
        <v>52</v>
      </c>
      <c r="C45" s="391"/>
      <c r="D45" s="391"/>
      <c r="E45" s="220"/>
      <c r="F45" s="221"/>
      <c r="G45" s="221"/>
      <c r="H45" s="221"/>
    </row>
    <row r="46" spans="1:8" ht="15.75">
      <c r="A46" s="941"/>
      <c r="B46" s="31" t="s">
        <v>53</v>
      </c>
      <c r="C46" s="391"/>
      <c r="D46" s="391"/>
      <c r="E46" s="220"/>
      <c r="F46" s="221"/>
      <c r="G46" s="221"/>
      <c r="H46" s="221"/>
    </row>
    <row r="47" spans="1:8" ht="15.75">
      <c r="A47" s="941"/>
      <c r="B47" s="31" t="s">
        <v>54</v>
      </c>
      <c r="C47" s="391"/>
      <c r="D47" s="391"/>
      <c r="E47" s="220"/>
      <c r="F47" s="221"/>
      <c r="G47" s="221"/>
      <c r="H47" s="221"/>
    </row>
    <row r="48" spans="1:8" ht="15.75">
      <c r="A48" s="941"/>
      <c r="B48" s="31" t="s">
        <v>155</v>
      </c>
      <c r="C48" s="391"/>
      <c r="D48" s="391"/>
      <c r="E48" s="220"/>
      <c r="F48" s="221"/>
      <c r="G48" s="221"/>
      <c r="H48" s="221"/>
    </row>
    <row r="49" spans="1:8" ht="15.75">
      <c r="A49" s="949" t="s">
        <v>282</v>
      </c>
      <c r="B49" s="949"/>
      <c r="C49" s="670">
        <v>0</v>
      </c>
      <c r="D49" s="670">
        <v>0</v>
      </c>
      <c r="E49" s="762">
        <v>0</v>
      </c>
      <c r="F49" s="613">
        <v>0</v>
      </c>
      <c r="G49" s="613">
        <v>0</v>
      </c>
      <c r="H49" s="613">
        <v>0</v>
      </c>
    </row>
    <row r="50" spans="1:8" ht="15.75">
      <c r="A50" s="890" t="s">
        <v>56</v>
      </c>
      <c r="B50" s="31" t="s">
        <v>57</v>
      </c>
      <c r="C50" s="391"/>
      <c r="D50" s="391"/>
      <c r="E50" s="220"/>
      <c r="F50" s="221"/>
      <c r="G50" s="221"/>
      <c r="H50" s="221"/>
    </row>
    <row r="51" spans="1:8" ht="15.75">
      <c r="A51" s="891"/>
      <c r="B51" s="31" t="s">
        <v>58</v>
      </c>
      <c r="C51" s="391"/>
      <c r="D51" s="391"/>
      <c r="E51" s="220"/>
      <c r="F51" s="221"/>
      <c r="G51" s="221"/>
      <c r="H51" s="221"/>
    </row>
    <row r="52" spans="1:8" ht="15.75">
      <c r="A52" s="892"/>
      <c r="B52" s="31" t="s">
        <v>157</v>
      </c>
      <c r="C52" s="391"/>
      <c r="D52" s="391"/>
      <c r="E52" s="220"/>
      <c r="F52" s="221"/>
      <c r="G52" s="221"/>
      <c r="H52" s="221"/>
    </row>
    <row r="53" spans="1:8" ht="15.75">
      <c r="A53" s="829" t="s">
        <v>60</v>
      </c>
      <c r="B53" s="31" t="s">
        <v>61</v>
      </c>
      <c r="C53" s="391"/>
      <c r="D53" s="391"/>
      <c r="E53" s="391"/>
      <c r="F53" s="391"/>
      <c r="G53" s="391"/>
      <c r="H53" s="391"/>
    </row>
    <row r="54" spans="1:8" ht="15.75">
      <c r="A54" s="829"/>
      <c r="B54" s="31" t="s">
        <v>62</v>
      </c>
      <c r="C54" s="391"/>
      <c r="D54" s="391"/>
      <c r="E54" s="391"/>
      <c r="F54" s="391"/>
      <c r="G54" s="391"/>
      <c r="H54" s="391"/>
    </row>
    <row r="55" spans="1:8" ht="15.75">
      <c r="A55" s="829"/>
      <c r="B55" s="31" t="s">
        <v>63</v>
      </c>
      <c r="C55" s="391"/>
      <c r="D55" s="391"/>
      <c r="E55" s="391"/>
      <c r="F55" s="391"/>
      <c r="G55" s="391"/>
      <c r="H55" s="391"/>
    </row>
    <row r="56" spans="1:8" ht="15.75">
      <c r="A56" s="829"/>
      <c r="B56" s="31" t="s">
        <v>64</v>
      </c>
      <c r="C56" s="391"/>
      <c r="D56" s="391"/>
      <c r="E56" s="391"/>
      <c r="F56" s="391"/>
      <c r="G56" s="391"/>
      <c r="H56" s="391"/>
    </row>
    <row r="57" spans="1:8" ht="15.75">
      <c r="A57" s="829"/>
      <c r="B57" s="586" t="s">
        <v>65</v>
      </c>
      <c r="C57" s="30">
        <v>1</v>
      </c>
      <c r="D57" s="30">
        <v>60</v>
      </c>
      <c r="E57" s="218">
        <v>96.1111111111111</v>
      </c>
      <c r="F57" s="68">
        <v>20.809248554913296</v>
      </c>
      <c r="G57" s="68">
        <v>12.333333333333334</v>
      </c>
      <c r="H57" s="68">
        <v>16.129032258064516</v>
      </c>
    </row>
    <row r="58" spans="1:8" ht="15.75">
      <c r="A58" s="829"/>
      <c r="B58" s="31" t="s">
        <v>66</v>
      </c>
      <c r="C58" s="391"/>
      <c r="D58" s="391"/>
      <c r="E58" s="391"/>
      <c r="F58" s="391"/>
      <c r="G58" s="391"/>
      <c r="H58" s="391"/>
    </row>
    <row r="59" spans="1:8" ht="15.75">
      <c r="A59" s="941" t="s">
        <v>67</v>
      </c>
      <c r="B59" s="31" t="s">
        <v>68</v>
      </c>
      <c r="C59" s="391"/>
      <c r="D59" s="391"/>
      <c r="E59" s="220"/>
      <c r="F59" s="221"/>
      <c r="G59" s="221"/>
      <c r="H59" s="221"/>
    </row>
    <row r="60" spans="1:8" ht="15.75">
      <c r="A60" s="941"/>
      <c r="B60" s="31" t="s">
        <v>69</v>
      </c>
      <c r="C60" s="391"/>
      <c r="D60" s="391"/>
      <c r="E60" s="220"/>
      <c r="F60" s="221"/>
      <c r="G60" s="221"/>
      <c r="H60" s="221"/>
    </row>
    <row r="61" spans="1:8" ht="15.75">
      <c r="A61" s="941"/>
      <c r="B61" s="31" t="s">
        <v>70</v>
      </c>
      <c r="C61" s="391"/>
      <c r="D61" s="391"/>
      <c r="E61" s="220"/>
      <c r="F61" s="221"/>
      <c r="G61" s="221"/>
      <c r="H61" s="221"/>
    </row>
    <row r="62" spans="1:8" ht="15.75">
      <c r="A62" s="941"/>
      <c r="B62" s="31" t="s">
        <v>158</v>
      </c>
      <c r="C62" s="391"/>
      <c r="D62" s="391"/>
      <c r="E62" s="220"/>
      <c r="F62" s="221"/>
      <c r="G62" s="221"/>
      <c r="H62" s="221"/>
    </row>
    <row r="63" spans="1:8" ht="15.75">
      <c r="A63" s="890" t="s">
        <v>159</v>
      </c>
      <c r="B63" s="31" t="s">
        <v>160</v>
      </c>
      <c r="C63" s="391"/>
      <c r="D63" s="391"/>
      <c r="E63" s="220"/>
      <c r="F63" s="221"/>
      <c r="G63" s="221"/>
      <c r="H63" s="221"/>
    </row>
    <row r="64" spans="1:8" ht="15.75">
      <c r="A64" s="891"/>
      <c r="B64" s="586" t="s">
        <v>74</v>
      </c>
      <c r="C64" s="62"/>
      <c r="D64" s="62"/>
      <c r="E64" s="62"/>
      <c r="F64" s="62"/>
      <c r="G64" s="62"/>
      <c r="H64" s="62"/>
    </row>
    <row r="65" spans="1:8" ht="15.75">
      <c r="A65" s="892"/>
      <c r="B65" s="31" t="s">
        <v>161</v>
      </c>
      <c r="C65" s="391"/>
      <c r="D65" s="391"/>
      <c r="E65" s="220"/>
      <c r="F65" s="221"/>
      <c r="G65" s="221"/>
      <c r="H65" s="221"/>
    </row>
    <row r="66" spans="1:8" ht="15.75">
      <c r="A66" s="949" t="s">
        <v>282</v>
      </c>
      <c r="B66" s="949"/>
      <c r="C66" s="670">
        <v>2</v>
      </c>
      <c r="D66" s="670">
        <v>90</v>
      </c>
      <c r="E66" s="762">
        <v>64.074074074074076</v>
      </c>
      <c r="F66" s="613">
        <v>20.809248554913296</v>
      </c>
      <c r="G66" s="613">
        <v>12.333333333333334</v>
      </c>
      <c r="H66" s="613">
        <v>16.129032258064516</v>
      </c>
    </row>
    <row r="67" spans="1:8" ht="15.75">
      <c r="A67" s="641" t="s">
        <v>163</v>
      </c>
      <c r="B67" s="31" t="s">
        <v>164</v>
      </c>
      <c r="C67" s="391"/>
      <c r="D67" s="391"/>
      <c r="E67" s="220"/>
      <c r="F67" s="221"/>
      <c r="G67" s="221"/>
      <c r="H67" s="221"/>
    </row>
    <row r="68" spans="1:8" ht="15.75">
      <c r="A68" s="941" t="s">
        <v>78</v>
      </c>
      <c r="B68" s="31" t="s">
        <v>165</v>
      </c>
      <c r="C68" s="391"/>
      <c r="D68" s="391"/>
      <c r="E68" s="220"/>
      <c r="F68" s="221"/>
      <c r="G68" s="221"/>
      <c r="H68" s="221"/>
    </row>
    <row r="69" spans="1:8" ht="15.75">
      <c r="A69" s="941"/>
      <c r="B69" s="31" t="s">
        <v>80</v>
      </c>
      <c r="C69" s="391"/>
      <c r="D69" s="391"/>
      <c r="E69" s="220"/>
      <c r="F69" s="221"/>
      <c r="G69" s="221"/>
      <c r="H69" s="221"/>
    </row>
    <row r="70" spans="1:8" ht="15.75">
      <c r="A70" s="941" t="s">
        <v>81</v>
      </c>
      <c r="B70" s="31" t="s">
        <v>82</v>
      </c>
      <c r="C70" s="391"/>
      <c r="D70" s="391"/>
      <c r="E70" s="220"/>
      <c r="F70" s="221"/>
      <c r="G70" s="221"/>
      <c r="H70" s="221"/>
    </row>
    <row r="71" spans="1:8" ht="15.75">
      <c r="A71" s="941"/>
      <c r="B71" s="31" t="s">
        <v>83</v>
      </c>
      <c r="C71" s="391"/>
      <c r="D71" s="391"/>
      <c r="E71" s="220"/>
      <c r="F71" s="221"/>
      <c r="G71" s="221"/>
      <c r="H71" s="221"/>
    </row>
    <row r="72" spans="1:8" ht="15.75">
      <c r="A72" s="829" t="s">
        <v>84</v>
      </c>
      <c r="B72" s="586" t="s">
        <v>85</v>
      </c>
      <c r="C72" s="30">
        <v>1</v>
      </c>
      <c r="D72" s="30">
        <v>30</v>
      </c>
      <c r="E72" s="218">
        <v>66.666666666666657</v>
      </c>
      <c r="F72" s="68">
        <v>16.666666666666664</v>
      </c>
      <c r="G72" s="68">
        <v>5.333333333333333</v>
      </c>
      <c r="H72" s="68">
        <v>0</v>
      </c>
    </row>
    <row r="73" spans="1:8" ht="15.75">
      <c r="A73" s="829"/>
      <c r="B73" s="31" t="s">
        <v>86</v>
      </c>
      <c r="C73" s="391"/>
      <c r="D73" s="391"/>
      <c r="E73" s="391"/>
      <c r="F73" s="391"/>
      <c r="G73" s="391"/>
      <c r="H73" s="391"/>
    </row>
    <row r="74" spans="1:8" ht="15.75">
      <c r="A74" s="941" t="s">
        <v>87</v>
      </c>
      <c r="B74" s="31" t="s">
        <v>88</v>
      </c>
      <c r="C74" s="391"/>
      <c r="D74" s="391"/>
      <c r="E74" s="220"/>
      <c r="F74" s="221"/>
      <c r="G74" s="221"/>
      <c r="H74" s="221"/>
    </row>
    <row r="75" spans="1:8" ht="15.75">
      <c r="A75" s="941"/>
      <c r="B75" s="31" t="s">
        <v>89</v>
      </c>
      <c r="C75" s="391"/>
      <c r="D75" s="391"/>
      <c r="E75" s="220"/>
      <c r="F75" s="221"/>
      <c r="G75" s="221"/>
      <c r="H75" s="221"/>
    </row>
    <row r="76" spans="1:8" ht="15.75">
      <c r="A76" s="941"/>
      <c r="B76" s="31" t="s">
        <v>90</v>
      </c>
      <c r="C76" s="391"/>
      <c r="D76" s="391"/>
      <c r="E76" s="220"/>
      <c r="F76" s="221"/>
      <c r="G76" s="221"/>
      <c r="H76" s="221"/>
    </row>
    <row r="77" spans="1:8" ht="15.75">
      <c r="A77" s="941"/>
      <c r="B77" s="31" t="s">
        <v>166</v>
      </c>
      <c r="C77" s="391"/>
      <c r="D77" s="391"/>
      <c r="E77" s="220"/>
      <c r="F77" s="221"/>
      <c r="G77" s="221"/>
      <c r="H77" s="221"/>
    </row>
    <row r="78" spans="1:8" ht="15.75">
      <c r="A78" s="829" t="s">
        <v>167</v>
      </c>
      <c r="B78" s="31" t="s">
        <v>93</v>
      </c>
      <c r="C78" s="391"/>
      <c r="D78" s="391"/>
      <c r="E78" s="391"/>
      <c r="F78" s="391"/>
      <c r="G78" s="391"/>
      <c r="H78" s="391"/>
    </row>
    <row r="79" spans="1:8" ht="15.75">
      <c r="A79" s="829"/>
      <c r="B79" s="586" t="s">
        <v>168</v>
      </c>
      <c r="C79" s="30">
        <v>1</v>
      </c>
      <c r="D79" s="30">
        <v>30</v>
      </c>
      <c r="E79" s="218">
        <v>98.888888888888886</v>
      </c>
      <c r="F79" s="68">
        <v>23.595505617977526</v>
      </c>
      <c r="G79" s="68">
        <v>3.3333333333333335</v>
      </c>
      <c r="H79" s="68">
        <v>12</v>
      </c>
    </row>
    <row r="80" spans="1:8" ht="15.75">
      <c r="A80" s="829"/>
      <c r="B80" s="31" t="s">
        <v>169</v>
      </c>
      <c r="C80" s="391"/>
      <c r="D80" s="391"/>
      <c r="E80" s="391"/>
      <c r="F80" s="391"/>
      <c r="G80" s="391"/>
      <c r="H80" s="391"/>
    </row>
    <row r="81" spans="1:8" ht="15.75">
      <c r="A81" s="941" t="s">
        <v>170</v>
      </c>
      <c r="B81" s="31" t="s">
        <v>171</v>
      </c>
      <c r="C81" s="391"/>
      <c r="D81" s="391"/>
      <c r="E81" s="220"/>
      <c r="F81" s="221"/>
      <c r="G81" s="221"/>
      <c r="H81" s="221"/>
    </row>
    <row r="82" spans="1:8" ht="15.75">
      <c r="A82" s="941"/>
      <c r="B82" s="31" t="s">
        <v>172</v>
      </c>
      <c r="C82" s="391"/>
      <c r="D82" s="391"/>
      <c r="E82" s="220"/>
      <c r="F82" s="221"/>
      <c r="G82" s="221"/>
      <c r="H82" s="221"/>
    </row>
    <row r="83" spans="1:8" ht="15.75">
      <c r="A83" s="941"/>
      <c r="B83" s="31" t="s">
        <v>173</v>
      </c>
      <c r="C83" s="391"/>
      <c r="D83" s="391"/>
      <c r="E83" s="220"/>
      <c r="F83" s="221"/>
      <c r="G83" s="221"/>
      <c r="H83" s="221"/>
    </row>
    <row r="84" spans="1:8" ht="15.75">
      <c r="A84" s="949" t="s">
        <v>282</v>
      </c>
      <c r="B84" s="949"/>
      <c r="C84" s="670">
        <v>2</v>
      </c>
      <c r="D84" s="670">
        <v>60</v>
      </c>
      <c r="E84" s="762">
        <v>82.777777777777771</v>
      </c>
      <c r="F84" s="613">
        <v>20.80536912751678</v>
      </c>
      <c r="G84" s="613">
        <v>8.6666666666666661</v>
      </c>
      <c r="H84" s="613">
        <v>10.588235294117647</v>
      </c>
    </row>
    <row r="85" spans="1:8" ht="15.75">
      <c r="A85" s="941" t="s">
        <v>100</v>
      </c>
      <c r="B85" s="31" t="s">
        <v>101</v>
      </c>
      <c r="C85" s="391"/>
      <c r="D85" s="391"/>
      <c r="E85" s="220"/>
      <c r="F85" s="221"/>
      <c r="G85" s="221"/>
      <c r="H85" s="221"/>
    </row>
    <row r="86" spans="1:8" ht="15.75">
      <c r="A86" s="941"/>
      <c r="B86" s="31" t="s">
        <v>102</v>
      </c>
      <c r="C86" s="391"/>
      <c r="D86" s="391"/>
      <c r="E86" s="220"/>
      <c r="F86" s="221"/>
      <c r="G86" s="221"/>
      <c r="H86" s="221"/>
    </row>
    <row r="87" spans="1:8" ht="15.75">
      <c r="A87" s="941"/>
      <c r="B87" s="31" t="s">
        <v>103</v>
      </c>
      <c r="C87" s="391"/>
      <c r="D87" s="391"/>
      <c r="E87" s="220"/>
      <c r="F87" s="221"/>
      <c r="G87" s="221"/>
      <c r="H87" s="221"/>
    </row>
    <row r="88" spans="1:8" ht="15.75">
      <c r="A88" s="641" t="s">
        <v>104</v>
      </c>
      <c r="B88" s="31" t="s">
        <v>105</v>
      </c>
      <c r="C88" s="391"/>
      <c r="D88" s="391"/>
      <c r="E88" s="220"/>
      <c r="F88" s="221"/>
      <c r="G88" s="221"/>
      <c r="H88" s="221"/>
    </row>
    <row r="89" spans="1:8" ht="15.75">
      <c r="A89" s="941" t="s">
        <v>175</v>
      </c>
      <c r="B89" s="31" t="s">
        <v>107</v>
      </c>
      <c r="C89" s="391"/>
      <c r="D89" s="391"/>
      <c r="E89" s="391"/>
      <c r="F89" s="391"/>
      <c r="G89" s="391"/>
      <c r="H89" s="391"/>
    </row>
    <row r="90" spans="1:8" ht="15.75">
      <c r="A90" s="941"/>
      <c r="B90" s="31" t="s">
        <v>108</v>
      </c>
      <c r="C90" s="391"/>
      <c r="D90" s="391"/>
      <c r="E90" s="391"/>
      <c r="F90" s="391"/>
      <c r="G90" s="391"/>
      <c r="H90" s="391"/>
    </row>
    <row r="91" spans="1:8" ht="15.75">
      <c r="A91" s="941"/>
      <c r="B91" s="31" t="s">
        <v>176</v>
      </c>
      <c r="C91" s="391"/>
      <c r="D91" s="391"/>
      <c r="E91" s="391"/>
      <c r="F91" s="391"/>
      <c r="G91" s="391"/>
      <c r="H91" s="391"/>
    </row>
    <row r="92" spans="1:8" ht="15.75">
      <c r="A92" s="949" t="s">
        <v>282</v>
      </c>
      <c r="B92" s="949"/>
      <c r="C92" s="670">
        <v>0</v>
      </c>
      <c r="D92" s="670">
        <v>0</v>
      </c>
      <c r="E92" s="762">
        <v>0</v>
      </c>
      <c r="F92" s="763">
        <v>0</v>
      </c>
      <c r="G92" s="763">
        <v>0</v>
      </c>
      <c r="H92" s="763">
        <v>0</v>
      </c>
    </row>
    <row r="93" spans="1:8" ht="15.75">
      <c r="A93" s="829" t="s">
        <v>110</v>
      </c>
      <c r="B93" s="31" t="s">
        <v>111</v>
      </c>
      <c r="C93" s="391"/>
      <c r="D93" s="391"/>
      <c r="E93" s="391"/>
      <c r="F93" s="391"/>
      <c r="G93" s="391"/>
      <c r="H93" s="391"/>
    </row>
    <row r="94" spans="1:8" ht="15.75">
      <c r="A94" s="829"/>
      <c r="B94" s="586" t="s">
        <v>112</v>
      </c>
      <c r="C94" s="30">
        <v>1</v>
      </c>
      <c r="D94" s="30">
        <v>30</v>
      </c>
      <c r="E94" s="218">
        <v>93.333333333333329</v>
      </c>
      <c r="F94" s="68">
        <v>32.142857142857146</v>
      </c>
      <c r="G94" s="68">
        <v>0.66666666666666663</v>
      </c>
      <c r="H94" s="68">
        <v>33.333333333333329</v>
      </c>
    </row>
    <row r="95" spans="1:8" ht="15.75">
      <c r="A95" s="829"/>
      <c r="B95" s="31" t="s">
        <v>178</v>
      </c>
      <c r="C95" s="391"/>
      <c r="D95" s="391"/>
      <c r="E95" s="391"/>
      <c r="F95" s="391"/>
      <c r="G95" s="391"/>
      <c r="H95" s="391"/>
    </row>
    <row r="96" spans="1:8" ht="15.75">
      <c r="A96" s="941" t="s">
        <v>114</v>
      </c>
      <c r="B96" s="31" t="s">
        <v>179</v>
      </c>
      <c r="C96" s="391"/>
      <c r="D96" s="391"/>
      <c r="E96" s="220"/>
      <c r="F96" s="221"/>
      <c r="G96" s="221"/>
      <c r="H96" s="221"/>
    </row>
    <row r="97" spans="1:8" ht="15.75">
      <c r="A97" s="941"/>
      <c r="B97" s="31" t="s">
        <v>116</v>
      </c>
      <c r="C97" s="391"/>
      <c r="D97" s="391"/>
      <c r="E97" s="220"/>
      <c r="F97" s="221"/>
      <c r="G97" s="221"/>
      <c r="H97" s="221"/>
    </row>
    <row r="98" spans="1:8" ht="15.75">
      <c r="A98" s="941"/>
      <c r="B98" s="31" t="s">
        <v>117</v>
      </c>
      <c r="C98" s="391"/>
      <c r="D98" s="391"/>
      <c r="E98" s="220"/>
      <c r="F98" s="221"/>
      <c r="G98" s="221"/>
      <c r="H98" s="221"/>
    </row>
    <row r="99" spans="1:8" ht="15.75">
      <c r="A99" s="941" t="s">
        <v>180</v>
      </c>
      <c r="B99" s="31" t="s">
        <v>181</v>
      </c>
      <c r="C99" s="391"/>
      <c r="D99" s="391"/>
      <c r="E99" s="220"/>
      <c r="F99" s="221"/>
      <c r="G99" s="221"/>
      <c r="H99" s="221"/>
    </row>
    <row r="100" spans="1:8" ht="15.75">
      <c r="A100" s="941"/>
      <c r="B100" s="31" t="s">
        <v>120</v>
      </c>
      <c r="C100" s="391"/>
      <c r="D100" s="391"/>
      <c r="E100" s="220"/>
      <c r="F100" s="221"/>
      <c r="G100" s="221"/>
      <c r="H100" s="221"/>
    </row>
    <row r="101" spans="1:8" ht="15.75">
      <c r="A101" s="941" t="s">
        <v>121</v>
      </c>
      <c r="B101" s="31" t="s">
        <v>182</v>
      </c>
      <c r="C101" s="391"/>
      <c r="D101" s="391"/>
      <c r="E101" s="220"/>
      <c r="F101" s="221"/>
      <c r="G101" s="221"/>
      <c r="H101" s="221"/>
    </row>
    <row r="102" spans="1:8" ht="15.75">
      <c r="A102" s="941"/>
      <c r="B102" s="31" t="s">
        <v>183</v>
      </c>
      <c r="C102" s="391"/>
      <c r="D102" s="391"/>
      <c r="E102" s="220"/>
      <c r="F102" s="221"/>
      <c r="G102" s="221"/>
      <c r="H102" s="221"/>
    </row>
    <row r="103" spans="1:8" ht="15.75">
      <c r="A103" s="941" t="s">
        <v>124</v>
      </c>
      <c r="B103" s="31" t="s">
        <v>125</v>
      </c>
      <c r="C103" s="391"/>
      <c r="D103" s="391"/>
      <c r="E103" s="220"/>
      <c r="F103" s="221"/>
      <c r="G103" s="221"/>
      <c r="H103" s="221"/>
    </row>
    <row r="104" spans="1:8" ht="15.75">
      <c r="A104" s="941"/>
      <c r="B104" s="31" t="s">
        <v>126</v>
      </c>
      <c r="C104" s="391"/>
      <c r="D104" s="391"/>
      <c r="E104" s="220"/>
      <c r="F104" s="221"/>
      <c r="G104" s="221"/>
      <c r="H104" s="221"/>
    </row>
    <row r="105" spans="1:8" ht="15.75">
      <c r="A105" s="941" t="s">
        <v>127</v>
      </c>
      <c r="B105" s="31" t="s">
        <v>128</v>
      </c>
      <c r="C105" s="391"/>
      <c r="D105" s="391"/>
      <c r="E105" s="220"/>
      <c r="F105" s="221"/>
      <c r="G105" s="221"/>
      <c r="H105" s="221"/>
    </row>
    <row r="106" spans="1:8" ht="15.75">
      <c r="A106" s="941"/>
      <c r="B106" s="31" t="s">
        <v>129</v>
      </c>
      <c r="C106" s="391"/>
      <c r="D106" s="391"/>
      <c r="E106" s="220"/>
      <c r="F106" s="221"/>
      <c r="G106" s="221"/>
      <c r="H106" s="221"/>
    </row>
    <row r="107" spans="1:8" ht="15.75">
      <c r="A107" s="941"/>
      <c r="B107" s="31" t="s">
        <v>184</v>
      </c>
      <c r="C107" s="391"/>
      <c r="D107" s="391"/>
      <c r="E107" s="220"/>
      <c r="F107" s="221"/>
      <c r="G107" s="221"/>
      <c r="H107" s="221"/>
    </row>
    <row r="108" spans="1:8" ht="15.75">
      <c r="A108" s="949" t="s">
        <v>282</v>
      </c>
      <c r="B108" s="949"/>
      <c r="C108" s="670">
        <v>1</v>
      </c>
      <c r="D108" s="670">
        <v>30</v>
      </c>
      <c r="E108" s="762">
        <v>93.333333333333329</v>
      </c>
      <c r="F108" s="613">
        <v>32.142857142857146</v>
      </c>
      <c r="G108" s="613">
        <v>0.66666666666666663</v>
      </c>
      <c r="H108" s="613">
        <v>33.333333333333329</v>
      </c>
    </row>
    <row r="109" spans="1:8" ht="15.75">
      <c r="A109" s="949" t="s">
        <v>131</v>
      </c>
      <c r="B109" s="949"/>
      <c r="C109" s="616">
        <v>9</v>
      </c>
      <c r="D109" s="616">
        <v>330</v>
      </c>
      <c r="E109" s="762">
        <v>81.111111111111114</v>
      </c>
      <c r="F109" s="613">
        <v>19.551681195516814</v>
      </c>
      <c r="G109" s="613">
        <v>32.666666666666664</v>
      </c>
      <c r="H109" s="613">
        <v>20.588235294117645</v>
      </c>
    </row>
    <row r="110" spans="1:8">
      <c r="A110" s="216" t="s">
        <v>186</v>
      </c>
      <c r="B110" s="1114" t="s">
        <v>375</v>
      </c>
      <c r="C110" s="1115"/>
      <c r="D110" s="1115"/>
      <c r="E110" s="1115"/>
      <c r="F110" s="1115"/>
      <c r="G110" s="1115"/>
      <c r="H110" s="1116"/>
    </row>
    <row r="111" spans="1:8">
      <c r="A111" s="217" t="s">
        <v>187</v>
      </c>
      <c r="B111" s="1114" t="s">
        <v>206</v>
      </c>
      <c r="C111" s="1115"/>
      <c r="D111" s="1115"/>
      <c r="E111" s="1115"/>
      <c r="F111" s="1115"/>
      <c r="G111" s="1115"/>
      <c r="H111" s="1116"/>
    </row>
  </sheetData>
  <mergeCells count="49">
    <mergeCell ref="A2:H2"/>
    <mergeCell ref="A1:H1"/>
    <mergeCell ref="B110:H110"/>
    <mergeCell ref="B111:H111"/>
    <mergeCell ref="A109:B109"/>
    <mergeCell ref="F3:F5"/>
    <mergeCell ref="G3:G5"/>
    <mergeCell ref="H3:H5"/>
    <mergeCell ref="A96:A98"/>
    <mergeCell ref="A99:A100"/>
    <mergeCell ref="A101:A102"/>
    <mergeCell ref="A103:A104"/>
    <mergeCell ref="A105:A107"/>
    <mergeCell ref="A108:B108"/>
    <mergeCell ref="A81:A83"/>
    <mergeCell ref="A84:B84"/>
    <mergeCell ref="A85:A87"/>
    <mergeCell ref="A89:A91"/>
    <mergeCell ref="A92:B92"/>
    <mergeCell ref="A93:A95"/>
    <mergeCell ref="A66:B66"/>
    <mergeCell ref="A68:A69"/>
    <mergeCell ref="A70:A71"/>
    <mergeCell ref="A72:A73"/>
    <mergeCell ref="A74:A77"/>
    <mergeCell ref="A78:A80"/>
    <mergeCell ref="A63:A65"/>
    <mergeCell ref="A21:A23"/>
    <mergeCell ref="A24:B24"/>
    <mergeCell ref="A25:A29"/>
    <mergeCell ref="A30:A35"/>
    <mergeCell ref="A36:A39"/>
    <mergeCell ref="A40:B40"/>
    <mergeCell ref="A41:A48"/>
    <mergeCell ref="A49:B49"/>
    <mergeCell ref="A50:A52"/>
    <mergeCell ref="A53:A58"/>
    <mergeCell ref="A59:A62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M124"/>
  <sheetViews>
    <sheetView zoomScale="75" zoomScaleNormal="75" workbookViewId="0">
      <selection activeCell="H119" sqref="H119"/>
    </sheetView>
  </sheetViews>
  <sheetFormatPr defaultRowHeight="1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5.28515625" customWidth="1"/>
    <col min="9" max="9" width="21.28515625" customWidth="1"/>
    <col min="10" max="10" width="17.7109375" customWidth="1"/>
  </cols>
  <sheetData>
    <row r="1" spans="1:10" s="90" customFormat="1" ht="27.75" customHeight="1">
      <c r="A1" s="1119" t="s">
        <v>374</v>
      </c>
      <c r="B1" s="1119"/>
      <c r="C1" s="1119"/>
      <c r="D1" s="1119"/>
      <c r="E1" s="1119"/>
      <c r="F1" s="1119"/>
      <c r="G1" s="1119"/>
      <c r="H1" s="1119"/>
      <c r="I1" s="1119"/>
      <c r="J1" s="1119"/>
    </row>
    <row r="2" spans="1:10" s="90" customFormat="1" ht="27.75" customHeight="1">
      <c r="A2" s="1118" t="s">
        <v>269</v>
      </c>
      <c r="B2" s="1118"/>
      <c r="C2" s="1118"/>
      <c r="D2" s="1118"/>
      <c r="E2" s="1118"/>
      <c r="F2" s="1118"/>
      <c r="G2" s="1118"/>
      <c r="H2" s="1118"/>
      <c r="I2" s="1118"/>
      <c r="J2" s="1118"/>
    </row>
    <row r="3" spans="1:10" ht="20.100000000000001" customHeight="1">
      <c r="A3" s="1123" t="s">
        <v>141</v>
      </c>
      <c r="B3" s="1123" t="s">
        <v>1</v>
      </c>
      <c r="C3" s="1123" t="s">
        <v>2</v>
      </c>
      <c r="D3" s="1123" t="s">
        <v>223</v>
      </c>
      <c r="E3" s="1123" t="s">
        <v>133</v>
      </c>
      <c r="F3" s="1123" t="s">
        <v>239</v>
      </c>
      <c r="G3" s="1123" t="s">
        <v>347</v>
      </c>
      <c r="H3" s="1123" t="s">
        <v>259</v>
      </c>
      <c r="I3" s="1123" t="s">
        <v>260</v>
      </c>
      <c r="J3" s="1123" t="s">
        <v>261</v>
      </c>
    </row>
    <row r="4" spans="1:10" ht="35.25" customHeight="1">
      <c r="A4" s="1124"/>
      <c r="B4" s="1124"/>
      <c r="C4" s="1124"/>
      <c r="D4" s="1124"/>
      <c r="E4" s="1124"/>
      <c r="F4" s="1124"/>
      <c r="G4" s="1124"/>
      <c r="H4" s="1124"/>
      <c r="I4" s="1124"/>
      <c r="J4" s="1124"/>
    </row>
    <row r="5" spans="1:10" ht="35.25" customHeight="1">
      <c r="A5" s="1124"/>
      <c r="B5" s="1124"/>
      <c r="C5" s="1124"/>
      <c r="D5" s="1124"/>
      <c r="E5" s="1124"/>
      <c r="F5" s="1124"/>
      <c r="G5" s="1124"/>
      <c r="H5" s="1124"/>
      <c r="I5" s="1124"/>
      <c r="J5" s="1124"/>
    </row>
    <row r="6" spans="1:10" ht="31.5" customHeight="1">
      <c r="A6" s="957"/>
      <c r="B6" s="957"/>
      <c r="C6" s="957"/>
      <c r="D6" s="957"/>
      <c r="E6" s="957"/>
      <c r="F6" s="957"/>
      <c r="G6" s="957"/>
      <c r="H6" s="957"/>
      <c r="I6" s="957"/>
      <c r="J6" s="957"/>
    </row>
    <row r="7" spans="1:10" ht="15.75">
      <c r="A7" s="833" t="s">
        <v>143</v>
      </c>
      <c r="B7" s="1125" t="s">
        <v>4</v>
      </c>
      <c r="C7" s="144" t="s">
        <v>5</v>
      </c>
      <c r="D7" s="145"/>
      <c r="E7" s="145"/>
      <c r="F7" s="146"/>
      <c r="G7" s="146"/>
      <c r="H7" s="146"/>
      <c r="I7" s="146"/>
      <c r="J7" s="146"/>
    </row>
    <row r="8" spans="1:10" ht="15.75">
      <c r="A8" s="834"/>
      <c r="B8" s="1126"/>
      <c r="C8" s="31" t="s">
        <v>6</v>
      </c>
      <c r="D8" s="137"/>
      <c r="E8" s="137"/>
      <c r="F8" s="146"/>
      <c r="G8" s="146"/>
      <c r="H8" s="146"/>
      <c r="I8" s="146"/>
      <c r="J8" s="146"/>
    </row>
    <row r="9" spans="1:10" ht="15.75">
      <c r="A9" s="834"/>
      <c r="B9" s="1125" t="s">
        <v>7</v>
      </c>
      <c r="C9" s="31" t="s">
        <v>8</v>
      </c>
      <c r="D9" s="137"/>
      <c r="E9" s="137"/>
      <c r="F9" s="146"/>
      <c r="G9" s="146"/>
      <c r="H9" s="146"/>
      <c r="I9" s="146"/>
      <c r="J9" s="146"/>
    </row>
    <row r="10" spans="1:10" ht="15.75">
      <c r="A10" s="834"/>
      <c r="B10" s="1133"/>
      <c r="C10" s="31" t="s">
        <v>9</v>
      </c>
      <c r="D10" s="137"/>
      <c r="E10" s="137"/>
      <c r="F10" s="146"/>
      <c r="G10" s="146"/>
      <c r="H10" s="146"/>
      <c r="I10" s="146"/>
      <c r="J10" s="146"/>
    </row>
    <row r="11" spans="1:10" ht="15.75">
      <c r="A11" s="834"/>
      <c r="B11" s="1126"/>
      <c r="C11" s="31" t="s">
        <v>10</v>
      </c>
      <c r="D11" s="137"/>
      <c r="E11" s="137"/>
      <c r="F11" s="146"/>
      <c r="G11" s="146"/>
      <c r="H11" s="146"/>
      <c r="I11" s="146"/>
      <c r="J11" s="146"/>
    </row>
    <row r="12" spans="1:10" ht="15.75">
      <c r="A12" s="834"/>
      <c r="B12" s="833" t="s">
        <v>11</v>
      </c>
      <c r="C12" s="586" t="s">
        <v>254</v>
      </c>
      <c r="D12" s="95">
        <v>1</v>
      </c>
      <c r="E12" s="95">
        <v>500</v>
      </c>
      <c r="F12" s="125">
        <v>0.95</v>
      </c>
      <c r="G12" s="115">
        <v>0.52</v>
      </c>
      <c r="H12" s="115">
        <v>0.17</v>
      </c>
      <c r="I12" s="115">
        <v>1</v>
      </c>
      <c r="J12" s="115">
        <v>0.78</v>
      </c>
    </row>
    <row r="13" spans="1:10" ht="15.75">
      <c r="A13" s="834"/>
      <c r="B13" s="834"/>
      <c r="C13" s="31" t="s">
        <v>145</v>
      </c>
      <c r="D13" s="124"/>
      <c r="E13" s="124"/>
      <c r="F13" s="147"/>
      <c r="G13" s="115"/>
      <c r="H13" s="115"/>
      <c r="I13" s="115"/>
      <c r="J13" s="115"/>
    </row>
    <row r="14" spans="1:10" ht="15.75">
      <c r="A14" s="894"/>
      <c r="B14" s="894"/>
      <c r="C14" s="31" t="s">
        <v>146</v>
      </c>
      <c r="D14" s="124"/>
      <c r="E14" s="124"/>
      <c r="F14" s="147"/>
      <c r="G14" s="115"/>
      <c r="H14" s="115"/>
      <c r="I14" s="115"/>
      <c r="J14" s="115"/>
    </row>
    <row r="15" spans="1:10" ht="15.75">
      <c r="A15" s="1127" t="s">
        <v>147</v>
      </c>
      <c r="B15" s="1128"/>
      <c r="C15" s="1129"/>
      <c r="D15" s="766">
        <v>1</v>
      </c>
      <c r="E15" s="766">
        <v>500</v>
      </c>
      <c r="F15" s="767">
        <v>0.95</v>
      </c>
      <c r="G15" s="768">
        <v>0.52</v>
      </c>
      <c r="H15" s="768">
        <v>0.17</v>
      </c>
      <c r="I15" s="768">
        <v>1</v>
      </c>
      <c r="J15" s="768">
        <v>0.78</v>
      </c>
    </row>
    <row r="16" spans="1:10" ht="15.75" customHeight="1">
      <c r="A16" s="1130" t="s">
        <v>148</v>
      </c>
      <c r="B16" s="890" t="s">
        <v>15</v>
      </c>
      <c r="C16" s="31" t="s">
        <v>16</v>
      </c>
      <c r="D16" s="137"/>
      <c r="E16" s="137"/>
      <c r="F16" s="148"/>
      <c r="G16" s="321"/>
      <c r="H16" s="321"/>
      <c r="I16" s="321"/>
      <c r="J16" s="321"/>
    </row>
    <row r="17" spans="1:10" ht="15.75">
      <c r="A17" s="1131"/>
      <c r="B17" s="891"/>
      <c r="C17" s="31" t="s">
        <v>17</v>
      </c>
      <c r="D17" s="137"/>
      <c r="E17" s="137"/>
      <c r="F17" s="148"/>
      <c r="G17" s="321"/>
      <c r="H17" s="321"/>
      <c r="I17" s="321"/>
      <c r="J17" s="321"/>
    </row>
    <row r="18" spans="1:10" ht="15.75">
      <c r="A18" s="1131"/>
      <c r="B18" s="892"/>
      <c r="C18" s="31" t="s">
        <v>18</v>
      </c>
      <c r="D18" s="137"/>
      <c r="E18" s="137"/>
      <c r="F18" s="148"/>
      <c r="G18" s="321"/>
      <c r="H18" s="321"/>
      <c r="I18" s="321"/>
      <c r="J18" s="321"/>
    </row>
    <row r="19" spans="1:10" ht="15.75">
      <c r="A19" s="1131"/>
      <c r="B19" s="890" t="s">
        <v>19</v>
      </c>
      <c r="C19" s="31" t="s">
        <v>20</v>
      </c>
      <c r="D19" s="137"/>
      <c r="E19" s="137"/>
      <c r="F19" s="148"/>
      <c r="G19" s="321"/>
      <c r="H19" s="321"/>
      <c r="I19" s="321"/>
      <c r="J19" s="321"/>
    </row>
    <row r="20" spans="1:10" ht="15.75">
      <c r="A20" s="1131"/>
      <c r="B20" s="892"/>
      <c r="C20" s="31" t="s">
        <v>21</v>
      </c>
      <c r="D20" s="137"/>
      <c r="E20" s="137"/>
      <c r="F20" s="148"/>
      <c r="G20" s="321"/>
      <c r="H20" s="321"/>
      <c r="I20" s="321"/>
      <c r="J20" s="321"/>
    </row>
    <row r="21" spans="1:10" ht="15.75">
      <c r="A21" s="1131"/>
      <c r="B21" s="1125" t="s">
        <v>22</v>
      </c>
      <c r="C21" s="31" t="s">
        <v>23</v>
      </c>
      <c r="D21" s="137"/>
      <c r="E21" s="137"/>
      <c r="F21" s="148"/>
      <c r="G21" s="321"/>
      <c r="H21" s="321"/>
      <c r="I21" s="321"/>
      <c r="J21" s="321"/>
    </row>
    <row r="22" spans="1:10" ht="15.75">
      <c r="A22" s="1131"/>
      <c r="B22" s="1126"/>
      <c r="C22" s="31" t="s">
        <v>24</v>
      </c>
      <c r="D22" s="137"/>
      <c r="E22" s="137"/>
      <c r="F22" s="148"/>
      <c r="G22" s="321"/>
      <c r="H22" s="321"/>
      <c r="I22" s="321"/>
      <c r="J22" s="321"/>
    </row>
    <row r="23" spans="1:10" ht="15.75">
      <c r="A23" s="1131"/>
      <c r="B23" s="1125" t="s">
        <v>25</v>
      </c>
      <c r="C23" s="31" t="s">
        <v>26</v>
      </c>
      <c r="D23" s="137"/>
      <c r="E23" s="137"/>
      <c r="F23" s="148"/>
      <c r="G23" s="321"/>
      <c r="H23" s="321"/>
      <c r="I23" s="321"/>
      <c r="J23" s="321"/>
    </row>
    <row r="24" spans="1:10" ht="15.75">
      <c r="A24" s="1131"/>
      <c r="B24" s="1133"/>
      <c r="C24" s="31" t="s">
        <v>27</v>
      </c>
      <c r="D24" s="137"/>
      <c r="E24" s="137"/>
      <c r="F24" s="148"/>
      <c r="G24" s="321"/>
      <c r="H24" s="321"/>
      <c r="I24" s="321"/>
      <c r="J24" s="321"/>
    </row>
    <row r="25" spans="1:10" ht="15.75">
      <c r="A25" s="1132"/>
      <c r="B25" s="1126"/>
      <c r="C25" s="31" t="s">
        <v>149</v>
      </c>
      <c r="D25" s="137"/>
      <c r="E25" s="137"/>
      <c r="F25" s="148"/>
      <c r="G25" s="321"/>
      <c r="H25" s="321"/>
      <c r="I25" s="321"/>
      <c r="J25" s="321"/>
    </row>
    <row r="26" spans="1:10" ht="15.75">
      <c r="A26" s="1127" t="s">
        <v>147</v>
      </c>
      <c r="B26" s="1128"/>
      <c r="C26" s="1129"/>
      <c r="D26" s="764"/>
      <c r="E26" s="764"/>
      <c r="F26" s="765"/>
      <c r="G26" s="769"/>
      <c r="H26" s="769"/>
      <c r="I26" s="769"/>
      <c r="J26" s="769"/>
    </row>
    <row r="27" spans="1:10" ht="15.75">
      <c r="A27" s="991" t="s">
        <v>150</v>
      </c>
      <c r="B27" s="941" t="s">
        <v>29</v>
      </c>
      <c r="C27" s="31" t="s">
        <v>30</v>
      </c>
      <c r="D27" s="137"/>
      <c r="E27" s="137"/>
      <c r="F27" s="148"/>
      <c r="G27" s="321"/>
      <c r="H27" s="321"/>
      <c r="I27" s="321"/>
      <c r="J27" s="321"/>
    </row>
    <row r="28" spans="1:10" ht="15.75">
      <c r="A28" s="991"/>
      <c r="B28" s="941"/>
      <c r="C28" s="31" t="s">
        <v>31</v>
      </c>
      <c r="D28" s="137"/>
      <c r="E28" s="137"/>
      <c r="F28" s="148"/>
      <c r="G28" s="321"/>
      <c r="H28" s="321"/>
      <c r="I28" s="321"/>
      <c r="J28" s="321"/>
    </row>
    <row r="29" spans="1:10" ht="15.75">
      <c r="A29" s="991"/>
      <c r="B29" s="941"/>
      <c r="C29" s="31" t="s">
        <v>32</v>
      </c>
      <c r="D29" s="137"/>
      <c r="E29" s="137"/>
      <c r="F29" s="148"/>
      <c r="G29" s="321"/>
      <c r="H29" s="321"/>
      <c r="I29" s="321"/>
      <c r="J29" s="321"/>
    </row>
    <row r="30" spans="1:10" ht="15.75">
      <c r="A30" s="991"/>
      <c r="B30" s="941"/>
      <c r="C30" s="31" t="s">
        <v>33</v>
      </c>
      <c r="D30" s="137"/>
      <c r="E30" s="137"/>
      <c r="F30" s="148"/>
      <c r="G30" s="321"/>
      <c r="H30" s="321"/>
      <c r="I30" s="321"/>
      <c r="J30" s="321"/>
    </row>
    <row r="31" spans="1:10" ht="15.75">
      <c r="A31" s="991"/>
      <c r="B31" s="941"/>
      <c r="C31" s="31" t="s">
        <v>151</v>
      </c>
      <c r="D31" s="137"/>
      <c r="E31" s="137"/>
      <c r="F31" s="148"/>
      <c r="G31" s="321"/>
      <c r="H31" s="321"/>
      <c r="I31" s="321"/>
      <c r="J31" s="321"/>
    </row>
    <row r="32" spans="1:10" ht="15.75">
      <c r="A32" s="991"/>
      <c r="B32" s="941" t="s">
        <v>35</v>
      </c>
      <c r="C32" s="31" t="s">
        <v>36</v>
      </c>
      <c r="D32" s="137"/>
      <c r="E32" s="137"/>
      <c r="F32" s="148"/>
      <c r="G32" s="321"/>
      <c r="H32" s="321"/>
      <c r="I32" s="321"/>
      <c r="J32" s="321"/>
    </row>
    <row r="33" spans="1:10" ht="15.75">
      <c r="A33" s="991"/>
      <c r="B33" s="941"/>
      <c r="C33" s="31" t="s">
        <v>37</v>
      </c>
      <c r="D33" s="137"/>
      <c r="E33" s="137"/>
      <c r="F33" s="148"/>
      <c r="G33" s="321"/>
      <c r="H33" s="321"/>
      <c r="I33" s="321"/>
      <c r="J33" s="321"/>
    </row>
    <row r="34" spans="1:10" ht="15.75">
      <c r="A34" s="991"/>
      <c r="B34" s="941"/>
      <c r="C34" s="31" t="s">
        <v>38</v>
      </c>
      <c r="D34" s="137"/>
      <c r="E34" s="137"/>
      <c r="F34" s="148"/>
      <c r="G34" s="321"/>
      <c r="H34" s="321"/>
      <c r="I34" s="321"/>
      <c r="J34" s="321"/>
    </row>
    <row r="35" spans="1:10" ht="15.75">
      <c r="A35" s="991"/>
      <c r="B35" s="941"/>
      <c r="C35" s="31" t="s">
        <v>39</v>
      </c>
      <c r="D35" s="137"/>
      <c r="E35" s="137"/>
      <c r="F35" s="148"/>
      <c r="G35" s="321"/>
      <c r="H35" s="321"/>
      <c r="I35" s="321"/>
      <c r="J35" s="321"/>
    </row>
    <row r="36" spans="1:10" ht="15.75">
      <c r="A36" s="991"/>
      <c r="B36" s="941"/>
      <c r="C36" s="31" t="s">
        <v>40</v>
      </c>
      <c r="D36" s="137"/>
      <c r="E36" s="137"/>
      <c r="F36" s="148"/>
      <c r="G36" s="321"/>
      <c r="H36" s="321"/>
      <c r="I36" s="321"/>
      <c r="J36" s="321"/>
    </row>
    <row r="37" spans="1:10" ht="15.75">
      <c r="A37" s="991"/>
      <c r="B37" s="941"/>
      <c r="C37" s="31" t="s">
        <v>152</v>
      </c>
      <c r="D37" s="137"/>
      <c r="E37" s="137"/>
      <c r="F37" s="148"/>
      <c r="G37" s="321"/>
      <c r="H37" s="321"/>
      <c r="I37" s="321"/>
      <c r="J37" s="321"/>
    </row>
    <row r="38" spans="1:10" ht="15.75">
      <c r="A38" s="991"/>
      <c r="B38" s="941" t="s">
        <v>42</v>
      </c>
      <c r="C38" s="31" t="s">
        <v>43</v>
      </c>
      <c r="D38" s="137"/>
      <c r="E38" s="137"/>
      <c r="F38" s="148"/>
      <c r="G38" s="321"/>
      <c r="H38" s="321"/>
      <c r="I38" s="321"/>
      <c r="J38" s="321"/>
    </row>
    <row r="39" spans="1:10" ht="15.75">
      <c r="A39" s="991"/>
      <c r="B39" s="941"/>
      <c r="C39" s="31" t="s">
        <v>44</v>
      </c>
      <c r="D39" s="137"/>
      <c r="E39" s="137"/>
      <c r="F39" s="148"/>
      <c r="G39" s="321"/>
      <c r="H39" s="321"/>
      <c r="I39" s="321"/>
      <c r="J39" s="321"/>
    </row>
    <row r="40" spans="1:10" ht="15.75">
      <c r="A40" s="991"/>
      <c r="B40" s="941"/>
      <c r="C40" s="31" t="s">
        <v>153</v>
      </c>
      <c r="D40" s="137"/>
      <c r="E40" s="137"/>
      <c r="F40" s="148"/>
      <c r="G40" s="321"/>
      <c r="H40" s="321"/>
      <c r="I40" s="321"/>
      <c r="J40" s="321"/>
    </row>
    <row r="41" spans="1:10" ht="15.75">
      <c r="A41" s="991"/>
      <c r="B41" s="941"/>
      <c r="C41" s="31" t="s">
        <v>46</v>
      </c>
      <c r="D41" s="137"/>
      <c r="E41" s="137"/>
      <c r="F41" s="148"/>
      <c r="G41" s="321"/>
      <c r="H41" s="321"/>
      <c r="I41" s="321"/>
      <c r="J41" s="321"/>
    </row>
    <row r="42" spans="1:10" ht="15.75">
      <c r="A42" s="1127" t="s">
        <v>147</v>
      </c>
      <c r="B42" s="1128"/>
      <c r="C42" s="1129"/>
      <c r="D42" s="764"/>
      <c r="E42" s="764"/>
      <c r="F42" s="765"/>
      <c r="G42" s="769"/>
      <c r="H42" s="769"/>
      <c r="I42" s="769"/>
      <c r="J42" s="769"/>
    </row>
    <row r="43" spans="1:10" ht="15.75">
      <c r="A43" s="1134" t="s">
        <v>154</v>
      </c>
      <c r="B43" s="873" t="s">
        <v>47</v>
      </c>
      <c r="C43" s="31" t="s">
        <v>48</v>
      </c>
      <c r="D43" s="31"/>
      <c r="E43" s="31"/>
      <c r="F43" s="125"/>
      <c r="G43" s="115"/>
      <c r="H43" s="115"/>
      <c r="I43" s="115"/>
      <c r="J43" s="115"/>
    </row>
    <row r="44" spans="1:10" ht="15.75">
      <c r="A44" s="1135"/>
      <c r="B44" s="874"/>
      <c r="C44" s="124" t="s">
        <v>49</v>
      </c>
      <c r="D44" s="31"/>
      <c r="E44" s="31"/>
      <c r="F44" s="125"/>
      <c r="G44" s="115"/>
      <c r="H44" s="115"/>
      <c r="I44" s="115"/>
      <c r="J44" s="115"/>
    </row>
    <row r="45" spans="1:10" ht="15.75">
      <c r="A45" s="1135"/>
      <c r="B45" s="874"/>
      <c r="C45" s="31" t="s">
        <v>50</v>
      </c>
      <c r="D45" s="31"/>
      <c r="E45" s="31"/>
      <c r="F45" s="125"/>
      <c r="G45" s="115"/>
      <c r="H45" s="115"/>
      <c r="I45" s="115"/>
      <c r="J45" s="115"/>
    </row>
    <row r="46" spans="1:10" ht="15.75">
      <c r="A46" s="1135"/>
      <c r="B46" s="874"/>
      <c r="C46" s="31" t="s">
        <v>51</v>
      </c>
      <c r="D46" s="31"/>
      <c r="E46" s="31"/>
      <c r="F46" s="125"/>
      <c r="G46" s="115"/>
      <c r="H46" s="115"/>
      <c r="I46" s="115"/>
      <c r="J46" s="115"/>
    </row>
    <row r="47" spans="1:10" ht="15.75">
      <c r="A47" s="1135"/>
      <c r="B47" s="874"/>
      <c r="C47" s="31" t="s">
        <v>52</v>
      </c>
      <c r="D47" s="31"/>
      <c r="E47" s="31"/>
      <c r="F47" s="125"/>
      <c r="G47" s="115"/>
      <c r="H47" s="115"/>
      <c r="I47" s="115"/>
      <c r="J47" s="115"/>
    </row>
    <row r="48" spans="1:10" ht="15.75">
      <c r="A48" s="1135"/>
      <c r="B48" s="874"/>
      <c r="C48" s="586" t="s">
        <v>53</v>
      </c>
      <c r="D48" s="31">
        <v>4</v>
      </c>
      <c r="E48" s="31">
        <v>432</v>
      </c>
      <c r="F48" s="125">
        <v>1.0005641842559405</v>
      </c>
      <c r="G48" s="115">
        <v>0.88693201831630852</v>
      </c>
      <c r="H48" s="115">
        <v>0.76470588235294112</v>
      </c>
      <c r="I48" s="115">
        <v>1</v>
      </c>
      <c r="J48" s="115">
        <v>0.7932370553011624</v>
      </c>
    </row>
    <row r="49" spans="1:10" ht="15.75">
      <c r="A49" s="1135"/>
      <c r="B49" s="874"/>
      <c r="C49" s="586" t="s">
        <v>54</v>
      </c>
      <c r="D49" s="31"/>
      <c r="E49" s="31"/>
      <c r="F49" s="125"/>
      <c r="G49" s="115"/>
      <c r="H49" s="115"/>
      <c r="I49" s="115"/>
      <c r="J49" s="115"/>
    </row>
    <row r="50" spans="1:10" ht="15.75">
      <c r="A50" s="1136"/>
      <c r="B50" s="942"/>
      <c r="C50" s="586" t="s">
        <v>155</v>
      </c>
      <c r="D50" s="31">
        <v>1</v>
      </c>
      <c r="E50" s="31">
        <v>200</v>
      </c>
      <c r="F50" s="125">
        <v>0.9874193548387098</v>
      </c>
      <c r="G50" s="115">
        <v>0.15378787878787878</v>
      </c>
      <c r="H50" s="115"/>
      <c r="I50" s="115">
        <v>1</v>
      </c>
      <c r="J50" s="115">
        <v>0.44924242424242422</v>
      </c>
    </row>
    <row r="51" spans="1:10" ht="15.75">
      <c r="A51" s="1127" t="s">
        <v>147</v>
      </c>
      <c r="B51" s="1128"/>
      <c r="C51" s="1129"/>
      <c r="D51" s="766">
        <f>SUM(D43:D50)</f>
        <v>5</v>
      </c>
      <c r="E51" s="766">
        <f>SUM(E43:E50)</f>
        <v>632</v>
      </c>
      <c r="F51" s="767">
        <v>0.99640442811124719</v>
      </c>
      <c r="G51" s="768">
        <v>0.65424380860783837</v>
      </c>
      <c r="H51" s="768">
        <v>0.76470588235294112</v>
      </c>
      <c r="I51" s="768">
        <v>1</v>
      </c>
      <c r="J51" s="768">
        <v>0.68405866794902626</v>
      </c>
    </row>
    <row r="52" spans="1:10" ht="15.75" customHeight="1">
      <c r="A52" s="1134" t="s">
        <v>156</v>
      </c>
      <c r="B52" s="890" t="s">
        <v>56</v>
      </c>
      <c r="C52" s="31" t="s">
        <v>57</v>
      </c>
      <c r="D52" s="137"/>
      <c r="E52" s="137"/>
      <c r="F52" s="148"/>
      <c r="G52" s="321"/>
      <c r="H52" s="321"/>
      <c r="I52" s="321"/>
      <c r="J52" s="321"/>
    </row>
    <row r="53" spans="1:10" ht="15.75">
      <c r="A53" s="1135"/>
      <c r="B53" s="891"/>
      <c r="C53" s="31" t="s">
        <v>58</v>
      </c>
      <c r="D53" s="137"/>
      <c r="E53" s="137"/>
      <c r="F53" s="148"/>
      <c r="G53" s="321"/>
      <c r="H53" s="321"/>
      <c r="I53" s="321"/>
      <c r="J53" s="321"/>
    </row>
    <row r="54" spans="1:10" ht="15.75">
      <c r="A54" s="1135"/>
      <c r="B54" s="892"/>
      <c r="C54" s="31" t="s">
        <v>157</v>
      </c>
      <c r="D54" s="137"/>
      <c r="E54" s="137"/>
      <c r="F54" s="148"/>
      <c r="G54" s="321"/>
      <c r="H54" s="321"/>
      <c r="I54" s="321"/>
      <c r="J54" s="321"/>
    </row>
    <row r="55" spans="1:10" ht="15.75">
      <c r="A55" s="1135"/>
      <c r="B55" s="873" t="s">
        <v>60</v>
      </c>
      <c r="C55" s="31" t="s">
        <v>61</v>
      </c>
      <c r="D55" s="31"/>
      <c r="E55" s="31"/>
      <c r="F55" s="125"/>
      <c r="G55" s="115"/>
      <c r="H55" s="115"/>
      <c r="I55" s="115"/>
      <c r="J55" s="115"/>
    </row>
    <row r="56" spans="1:10" ht="15.75">
      <c r="A56" s="1135"/>
      <c r="B56" s="874"/>
      <c r="C56" s="31" t="s">
        <v>62</v>
      </c>
      <c r="D56" s="31"/>
      <c r="E56" s="31"/>
      <c r="F56" s="125"/>
      <c r="G56" s="115"/>
      <c r="H56" s="115"/>
      <c r="I56" s="115"/>
      <c r="J56" s="115"/>
    </row>
    <row r="57" spans="1:10" ht="15.75">
      <c r="A57" s="1135"/>
      <c r="B57" s="874"/>
      <c r="C57" s="138" t="s">
        <v>255</v>
      </c>
      <c r="D57" s="31">
        <v>1</v>
      </c>
      <c r="E57" s="31">
        <v>80</v>
      </c>
      <c r="F57" s="125">
        <v>0.88</v>
      </c>
      <c r="G57" s="115">
        <v>0</v>
      </c>
      <c r="H57" s="115">
        <v>1</v>
      </c>
      <c r="I57" s="115">
        <v>0</v>
      </c>
      <c r="J57" s="115">
        <v>4.5188284518828453E-3</v>
      </c>
    </row>
    <row r="58" spans="1:10" ht="15.75">
      <c r="A58" s="1135"/>
      <c r="B58" s="874"/>
      <c r="C58" s="31" t="s">
        <v>64</v>
      </c>
      <c r="D58" s="31"/>
      <c r="E58" s="31"/>
      <c r="F58" s="125"/>
      <c r="G58" s="115"/>
      <c r="H58" s="115"/>
      <c r="I58" s="115"/>
      <c r="J58" s="115"/>
    </row>
    <row r="59" spans="1:10" ht="15.75">
      <c r="A59" s="1135"/>
      <c r="B59" s="874"/>
      <c r="C59" s="31" t="s">
        <v>65</v>
      </c>
      <c r="D59" s="31"/>
      <c r="E59" s="31"/>
      <c r="F59" s="125"/>
      <c r="G59" s="115"/>
      <c r="H59" s="115"/>
      <c r="I59" s="115"/>
      <c r="J59" s="115"/>
    </row>
    <row r="60" spans="1:10" ht="15.75">
      <c r="A60" s="1135"/>
      <c r="B60" s="942"/>
      <c r="C60" s="31" t="s">
        <v>66</v>
      </c>
      <c r="D60" s="31"/>
      <c r="E60" s="31"/>
      <c r="F60" s="125"/>
      <c r="G60" s="115"/>
      <c r="H60" s="115"/>
      <c r="I60" s="115"/>
      <c r="J60" s="115"/>
    </row>
    <row r="61" spans="1:10" ht="15.75">
      <c r="A61" s="1135"/>
      <c r="B61" s="1125" t="s">
        <v>67</v>
      </c>
      <c r="C61" s="31" t="s">
        <v>68</v>
      </c>
      <c r="D61" s="137"/>
      <c r="E61" s="137"/>
      <c r="F61" s="148"/>
      <c r="G61" s="321"/>
      <c r="H61" s="321"/>
      <c r="I61" s="321"/>
      <c r="J61" s="321"/>
    </row>
    <row r="62" spans="1:10" ht="15.75">
      <c r="A62" s="1135"/>
      <c r="B62" s="1133"/>
      <c r="C62" s="31" t="s">
        <v>69</v>
      </c>
      <c r="D62" s="137"/>
      <c r="E62" s="137"/>
      <c r="F62" s="148"/>
      <c r="G62" s="321"/>
      <c r="H62" s="321"/>
      <c r="I62" s="321"/>
      <c r="J62" s="321"/>
    </row>
    <row r="63" spans="1:10" ht="15.75">
      <c r="A63" s="1135"/>
      <c r="B63" s="1133"/>
      <c r="C63" s="31" t="s">
        <v>70</v>
      </c>
      <c r="D63" s="137"/>
      <c r="E63" s="137"/>
      <c r="F63" s="148"/>
      <c r="G63" s="321"/>
      <c r="H63" s="321"/>
      <c r="I63" s="321"/>
      <c r="J63" s="321"/>
    </row>
    <row r="64" spans="1:10" ht="15.75">
      <c r="A64" s="1135"/>
      <c r="B64" s="1126"/>
      <c r="C64" s="31" t="s">
        <v>158</v>
      </c>
      <c r="D64" s="137"/>
      <c r="E64" s="137"/>
      <c r="F64" s="148"/>
      <c r="G64" s="321"/>
      <c r="H64" s="321"/>
      <c r="I64" s="321"/>
      <c r="J64" s="321"/>
    </row>
    <row r="65" spans="1:13" ht="15.75" customHeight="1">
      <c r="A65" s="1135"/>
      <c r="B65" s="890" t="s">
        <v>159</v>
      </c>
      <c r="C65" s="31" t="s">
        <v>160</v>
      </c>
      <c r="D65" s="137"/>
      <c r="E65" s="137"/>
      <c r="F65" s="148"/>
      <c r="G65" s="321"/>
      <c r="H65" s="321"/>
      <c r="I65" s="321"/>
      <c r="J65" s="321"/>
    </row>
    <row r="66" spans="1:13" ht="15.75">
      <c r="A66" s="1135"/>
      <c r="B66" s="891"/>
      <c r="C66" s="31" t="s">
        <v>74</v>
      </c>
      <c r="D66" s="137"/>
      <c r="E66" s="137"/>
      <c r="F66" s="148"/>
      <c r="G66" s="321"/>
      <c r="H66" s="321"/>
      <c r="I66" s="321"/>
      <c r="J66" s="321"/>
    </row>
    <row r="67" spans="1:13" ht="15.75">
      <c r="A67" s="1136"/>
      <c r="B67" s="892"/>
      <c r="C67" s="31" t="s">
        <v>161</v>
      </c>
      <c r="D67" s="137"/>
      <c r="E67" s="137"/>
      <c r="F67" s="148"/>
      <c r="G67" s="321"/>
      <c r="H67" s="321"/>
      <c r="I67" s="321"/>
      <c r="J67" s="321"/>
      <c r="K67" s="150"/>
      <c r="L67" s="150"/>
      <c r="M67" s="150"/>
    </row>
    <row r="68" spans="1:13" ht="15.75">
      <c r="A68" s="1127" t="s">
        <v>147</v>
      </c>
      <c r="B68" s="1128"/>
      <c r="C68" s="1129"/>
      <c r="D68" s="766">
        <v>1</v>
      </c>
      <c r="E68" s="766">
        <v>80</v>
      </c>
      <c r="F68" s="767">
        <v>0.88</v>
      </c>
      <c r="G68" s="768">
        <v>0</v>
      </c>
      <c r="H68" s="768">
        <v>1</v>
      </c>
      <c r="I68" s="768">
        <v>0</v>
      </c>
      <c r="J68" s="768">
        <v>4.5188284518828453E-3</v>
      </c>
    </row>
    <row r="69" spans="1:13" ht="15.75">
      <c r="A69" s="1130" t="s">
        <v>162</v>
      </c>
      <c r="B69" s="641" t="s">
        <v>163</v>
      </c>
      <c r="C69" s="31" t="s">
        <v>164</v>
      </c>
      <c r="D69" s="137"/>
      <c r="E69" s="137"/>
      <c r="F69" s="137"/>
      <c r="G69" s="137"/>
      <c r="H69" s="137"/>
      <c r="I69" s="137"/>
      <c r="J69" s="137"/>
    </row>
    <row r="70" spans="1:13" ht="15.75">
      <c r="A70" s="1131"/>
      <c r="B70" s="1125" t="s">
        <v>78</v>
      </c>
      <c r="C70" s="31" t="s">
        <v>165</v>
      </c>
      <c r="D70" s="137"/>
      <c r="E70" s="137"/>
      <c r="F70" s="148"/>
      <c r="G70" s="321"/>
      <c r="H70" s="321"/>
      <c r="I70" s="321"/>
      <c r="J70" s="321"/>
    </row>
    <row r="71" spans="1:13" ht="15.75">
      <c r="A71" s="1131"/>
      <c r="B71" s="1126"/>
      <c r="C71" s="31" t="s">
        <v>80</v>
      </c>
      <c r="D71" s="137"/>
      <c r="E71" s="137"/>
      <c r="F71" s="148"/>
      <c r="G71" s="321"/>
      <c r="H71" s="321"/>
      <c r="I71" s="321"/>
      <c r="J71" s="321"/>
    </row>
    <row r="72" spans="1:13" ht="15.75">
      <c r="A72" s="1131"/>
      <c r="B72" s="1125" t="s">
        <v>81</v>
      </c>
      <c r="C72" s="31" t="s">
        <v>82</v>
      </c>
      <c r="D72" s="137"/>
      <c r="E72" s="137"/>
      <c r="F72" s="148"/>
      <c r="G72" s="321"/>
      <c r="H72" s="321"/>
      <c r="I72" s="321"/>
      <c r="J72" s="321"/>
    </row>
    <row r="73" spans="1:13" ht="15.75">
      <c r="A73" s="1131"/>
      <c r="B73" s="1126"/>
      <c r="C73" s="31" t="s">
        <v>83</v>
      </c>
      <c r="D73" s="137"/>
      <c r="E73" s="137"/>
      <c r="F73" s="148"/>
      <c r="G73" s="321"/>
      <c r="H73" s="321"/>
      <c r="I73" s="321"/>
      <c r="J73" s="321"/>
    </row>
    <row r="74" spans="1:13" ht="15.75">
      <c r="A74" s="1131"/>
      <c r="B74" s="1125" t="s">
        <v>84</v>
      </c>
      <c r="C74" s="31" t="s">
        <v>85</v>
      </c>
      <c r="D74" s="137"/>
      <c r="E74" s="137"/>
      <c r="F74" s="148"/>
      <c r="G74" s="321"/>
      <c r="H74" s="321"/>
      <c r="I74" s="321"/>
      <c r="J74" s="321"/>
    </row>
    <row r="75" spans="1:13" ht="15.75">
      <c r="A75" s="1131"/>
      <c r="B75" s="1126"/>
      <c r="C75" s="31" t="s">
        <v>86</v>
      </c>
      <c r="D75" s="137"/>
      <c r="E75" s="137"/>
      <c r="F75" s="148"/>
      <c r="G75" s="321"/>
      <c r="H75" s="321"/>
      <c r="I75" s="321"/>
      <c r="J75" s="321"/>
    </row>
    <row r="76" spans="1:13" ht="15.75">
      <c r="A76" s="1131"/>
      <c r="B76" s="1125" t="s">
        <v>87</v>
      </c>
      <c r="C76" s="31" t="s">
        <v>88</v>
      </c>
      <c r="D76" s="137"/>
      <c r="E76" s="137"/>
      <c r="F76" s="148"/>
      <c r="G76" s="321"/>
      <c r="H76" s="321"/>
      <c r="I76" s="321"/>
      <c r="J76" s="321"/>
    </row>
    <row r="77" spans="1:13" ht="15.75">
      <c r="A77" s="1131"/>
      <c r="B77" s="1133"/>
      <c r="C77" s="31" t="s">
        <v>89</v>
      </c>
      <c r="D77" s="137"/>
      <c r="E77" s="137"/>
      <c r="F77" s="148"/>
      <c r="G77" s="321"/>
      <c r="H77" s="321"/>
      <c r="I77" s="321"/>
      <c r="J77" s="321"/>
    </row>
    <row r="78" spans="1:13" ht="15.75">
      <c r="A78" s="1131"/>
      <c r="B78" s="1133"/>
      <c r="C78" s="31" t="s">
        <v>90</v>
      </c>
      <c r="D78" s="137"/>
      <c r="E78" s="137"/>
      <c r="F78" s="148"/>
      <c r="G78" s="321"/>
      <c r="H78" s="321"/>
      <c r="I78" s="321"/>
      <c r="J78" s="321"/>
    </row>
    <row r="79" spans="1:13" ht="15.75">
      <c r="A79" s="1131"/>
      <c r="B79" s="1126"/>
      <c r="C79" s="31" t="s">
        <v>166</v>
      </c>
      <c r="D79" s="137"/>
      <c r="E79" s="137"/>
      <c r="F79" s="148"/>
      <c r="G79" s="321"/>
      <c r="H79" s="321"/>
      <c r="I79" s="321"/>
      <c r="J79" s="321"/>
    </row>
    <row r="80" spans="1:13" ht="15.75">
      <c r="A80" s="1131"/>
      <c r="B80" s="1125" t="s">
        <v>167</v>
      </c>
      <c r="C80" s="31" t="s">
        <v>93</v>
      </c>
      <c r="D80" s="137"/>
      <c r="E80" s="137"/>
      <c r="F80" s="148"/>
      <c r="G80" s="321"/>
      <c r="H80" s="321"/>
      <c r="I80" s="321"/>
      <c r="J80" s="321"/>
    </row>
    <row r="81" spans="1:10" ht="15.75">
      <c r="A81" s="1131"/>
      <c r="B81" s="1133"/>
      <c r="C81" s="31" t="s">
        <v>168</v>
      </c>
      <c r="D81" s="137"/>
      <c r="E81" s="137"/>
      <c r="F81" s="148"/>
      <c r="G81" s="321"/>
      <c r="H81" s="321"/>
      <c r="I81" s="321"/>
      <c r="J81" s="321"/>
    </row>
    <row r="82" spans="1:10" ht="15.75">
      <c r="A82" s="1131"/>
      <c r="B82" s="1126"/>
      <c r="C82" s="31" t="s">
        <v>169</v>
      </c>
      <c r="D82" s="137"/>
      <c r="E82" s="137"/>
      <c r="F82" s="148"/>
      <c r="G82" s="321"/>
      <c r="H82" s="321"/>
      <c r="I82" s="321"/>
      <c r="J82" s="321"/>
    </row>
    <row r="83" spans="1:10" ht="15.75">
      <c r="A83" s="1131"/>
      <c r="B83" s="1125" t="s">
        <v>170</v>
      </c>
      <c r="C83" s="31" t="s">
        <v>171</v>
      </c>
      <c r="D83" s="137"/>
      <c r="E83" s="137"/>
      <c r="F83" s="148"/>
      <c r="G83" s="321"/>
      <c r="H83" s="321"/>
      <c r="I83" s="321"/>
      <c r="J83" s="321"/>
    </row>
    <row r="84" spans="1:10" ht="15.75">
      <c r="A84" s="1131"/>
      <c r="B84" s="1133"/>
      <c r="C84" s="31" t="s">
        <v>172</v>
      </c>
      <c r="D84" s="137"/>
      <c r="E84" s="137"/>
      <c r="F84" s="148"/>
      <c r="G84" s="321"/>
      <c r="H84" s="321"/>
      <c r="I84" s="321"/>
      <c r="J84" s="321"/>
    </row>
    <row r="85" spans="1:10" ht="15.75">
      <c r="A85" s="1132"/>
      <c r="B85" s="1126"/>
      <c r="C85" s="31" t="s">
        <v>173</v>
      </c>
      <c r="D85" s="137"/>
      <c r="E85" s="137"/>
      <c r="F85" s="148"/>
      <c r="G85" s="321"/>
      <c r="H85" s="321"/>
      <c r="I85" s="321"/>
      <c r="J85" s="321"/>
    </row>
    <row r="86" spans="1:10" ht="15.75">
      <c r="A86" s="1127" t="s">
        <v>147</v>
      </c>
      <c r="B86" s="1128"/>
      <c r="C86" s="1129"/>
      <c r="D86" s="764"/>
      <c r="E86" s="764"/>
      <c r="F86" s="765"/>
      <c r="G86" s="769"/>
      <c r="H86" s="769"/>
      <c r="I86" s="769"/>
      <c r="J86" s="769"/>
    </row>
    <row r="87" spans="1:10" ht="15.75">
      <c r="A87" s="1130" t="s">
        <v>174</v>
      </c>
      <c r="B87" s="1125" t="s">
        <v>100</v>
      </c>
      <c r="C87" s="31" t="s">
        <v>101</v>
      </c>
      <c r="D87" s="137"/>
      <c r="E87" s="137"/>
      <c r="F87" s="148"/>
      <c r="G87" s="321"/>
      <c r="H87" s="321"/>
      <c r="I87" s="321"/>
      <c r="J87" s="321"/>
    </row>
    <row r="88" spans="1:10" ht="15.75">
      <c r="A88" s="1131"/>
      <c r="B88" s="1133"/>
      <c r="C88" s="31" t="s">
        <v>102</v>
      </c>
      <c r="D88" s="137"/>
      <c r="E88" s="137"/>
      <c r="F88" s="148"/>
      <c r="G88" s="321"/>
      <c r="H88" s="321"/>
      <c r="I88" s="321"/>
      <c r="J88" s="321"/>
    </row>
    <row r="89" spans="1:10" ht="15.75">
      <c r="A89" s="1131"/>
      <c r="B89" s="1126"/>
      <c r="C89" s="31" t="s">
        <v>103</v>
      </c>
      <c r="D89" s="137"/>
      <c r="E89" s="137"/>
      <c r="F89" s="148"/>
      <c r="G89" s="321"/>
      <c r="H89" s="321"/>
      <c r="I89" s="321"/>
      <c r="J89" s="321"/>
    </row>
    <row r="90" spans="1:10" ht="15.75">
      <c r="A90" s="1131"/>
      <c r="B90" s="641" t="s">
        <v>104</v>
      </c>
      <c r="C90" s="31" t="s">
        <v>105</v>
      </c>
      <c r="D90" s="137"/>
      <c r="E90" s="137"/>
      <c r="F90" s="148"/>
      <c r="G90" s="321"/>
      <c r="H90" s="321"/>
      <c r="I90" s="321"/>
      <c r="J90" s="321"/>
    </row>
    <row r="91" spans="1:10" ht="15.75">
      <c r="A91" s="1131"/>
      <c r="B91" s="1125" t="s">
        <v>175</v>
      </c>
      <c r="C91" s="31" t="s">
        <v>107</v>
      </c>
      <c r="D91" s="137"/>
      <c r="E91" s="137"/>
      <c r="F91" s="148"/>
      <c r="G91" s="321"/>
      <c r="H91" s="321"/>
      <c r="I91" s="321"/>
      <c r="J91" s="321"/>
    </row>
    <row r="92" spans="1:10" ht="15.75">
      <c r="A92" s="1131"/>
      <c r="B92" s="1133"/>
      <c r="C92" s="31" t="s">
        <v>108</v>
      </c>
      <c r="D92" s="137"/>
      <c r="E92" s="137"/>
      <c r="F92" s="148"/>
      <c r="G92" s="321"/>
      <c r="H92" s="321"/>
      <c r="I92" s="321"/>
      <c r="J92" s="321"/>
    </row>
    <row r="93" spans="1:10" ht="15.75">
      <c r="A93" s="1132"/>
      <c r="B93" s="1126"/>
      <c r="C93" s="31" t="s">
        <v>176</v>
      </c>
      <c r="D93" s="137"/>
      <c r="E93" s="137"/>
      <c r="F93" s="148"/>
      <c r="G93" s="321"/>
      <c r="H93" s="321"/>
      <c r="I93" s="321"/>
      <c r="J93" s="321"/>
    </row>
    <row r="94" spans="1:10" ht="15.75">
      <c r="A94" s="1127" t="s">
        <v>147</v>
      </c>
      <c r="B94" s="1128"/>
      <c r="C94" s="1129"/>
      <c r="D94" s="764"/>
      <c r="E94" s="764"/>
      <c r="F94" s="765"/>
      <c r="G94" s="769"/>
      <c r="H94" s="769"/>
      <c r="I94" s="769"/>
      <c r="J94" s="769"/>
    </row>
    <row r="95" spans="1:10" ht="15.75">
      <c r="A95" s="1134" t="s">
        <v>177</v>
      </c>
      <c r="B95" s="1125" t="s">
        <v>110</v>
      </c>
      <c r="C95" s="31" t="s">
        <v>111</v>
      </c>
      <c r="D95" s="137"/>
      <c r="E95" s="137"/>
      <c r="F95" s="148"/>
      <c r="G95" s="321"/>
      <c r="H95" s="321"/>
      <c r="I95" s="321"/>
      <c r="J95" s="321"/>
    </row>
    <row r="96" spans="1:10" ht="15.75">
      <c r="A96" s="1135"/>
      <c r="B96" s="1133"/>
      <c r="C96" s="31" t="s">
        <v>112</v>
      </c>
      <c r="D96" s="137"/>
      <c r="E96" s="137"/>
      <c r="F96" s="148"/>
      <c r="G96" s="321"/>
      <c r="H96" s="321"/>
      <c r="I96" s="321"/>
      <c r="J96" s="321"/>
    </row>
    <row r="97" spans="1:10" ht="20.100000000000001" customHeight="1">
      <c r="A97" s="1135"/>
      <c r="B97" s="1126"/>
      <c r="C97" s="31" t="s">
        <v>178</v>
      </c>
      <c r="D97" s="137"/>
      <c r="E97" s="137"/>
      <c r="F97" s="148"/>
      <c r="G97" s="321"/>
      <c r="H97" s="321"/>
      <c r="I97" s="321"/>
      <c r="J97" s="321"/>
    </row>
    <row r="98" spans="1:10" ht="20.100000000000001" customHeight="1">
      <c r="A98" s="1135"/>
      <c r="B98" s="833" t="s">
        <v>114</v>
      </c>
      <c r="C98" s="31" t="s">
        <v>179</v>
      </c>
      <c r="D98" s="95"/>
      <c r="E98" s="95"/>
      <c r="F98" s="149"/>
      <c r="G98" s="115"/>
      <c r="H98" s="115"/>
      <c r="I98" s="115"/>
      <c r="J98" s="115"/>
    </row>
    <row r="99" spans="1:10" ht="20.100000000000001" customHeight="1">
      <c r="A99" s="1135"/>
      <c r="B99" s="834"/>
      <c r="C99" s="586" t="s">
        <v>116</v>
      </c>
      <c r="D99" s="489">
        <v>1</v>
      </c>
      <c r="E99" s="489">
        <v>40</v>
      </c>
      <c r="F99" s="125">
        <v>1.1373655913978495</v>
      </c>
      <c r="G99" s="115">
        <v>0.90724637681159426</v>
      </c>
      <c r="H99" s="115"/>
      <c r="I99" s="115">
        <v>0.90109890109890112</v>
      </c>
      <c r="J99" s="115">
        <v>0.12173913043478261</v>
      </c>
    </row>
    <row r="100" spans="1:10" ht="20.100000000000001" customHeight="1">
      <c r="A100" s="1135"/>
      <c r="B100" s="894"/>
      <c r="C100" s="31" t="s">
        <v>117</v>
      </c>
      <c r="D100" s="489"/>
      <c r="E100" s="489"/>
      <c r="F100" s="149"/>
      <c r="G100" s="115"/>
      <c r="H100" s="115"/>
      <c r="I100" s="115"/>
      <c r="J100" s="115"/>
    </row>
    <row r="101" spans="1:10" ht="20.100000000000001" customHeight="1">
      <c r="A101" s="1135"/>
      <c r="B101" s="1125" t="s">
        <v>180</v>
      </c>
      <c r="C101" s="31" t="s">
        <v>181</v>
      </c>
      <c r="D101" s="490"/>
      <c r="E101" s="490"/>
      <c r="F101" s="148"/>
      <c r="G101" s="321"/>
      <c r="H101" s="321"/>
      <c r="I101" s="321"/>
      <c r="J101" s="321"/>
    </row>
    <row r="102" spans="1:10" ht="20.100000000000001" customHeight="1">
      <c r="A102" s="1135"/>
      <c r="B102" s="1126"/>
      <c r="C102" s="31" t="s">
        <v>120</v>
      </c>
      <c r="D102" s="490"/>
      <c r="E102" s="490"/>
      <c r="F102" s="148"/>
      <c r="G102" s="321"/>
      <c r="H102" s="321"/>
      <c r="I102" s="321"/>
      <c r="J102" s="321"/>
    </row>
    <row r="103" spans="1:10" ht="20.100000000000001" customHeight="1">
      <c r="A103" s="1135"/>
      <c r="B103" s="1125" t="s">
        <v>121</v>
      </c>
      <c r="C103" s="31" t="s">
        <v>182</v>
      </c>
      <c r="D103" s="490"/>
      <c r="E103" s="490"/>
      <c r="F103" s="148"/>
      <c r="G103" s="321"/>
      <c r="H103" s="321"/>
      <c r="I103" s="321"/>
      <c r="J103" s="321"/>
    </row>
    <row r="104" spans="1:10" ht="20.100000000000001" customHeight="1">
      <c r="A104" s="1135"/>
      <c r="B104" s="1126"/>
      <c r="C104" s="31" t="s">
        <v>183</v>
      </c>
      <c r="D104" s="490"/>
      <c r="E104" s="490"/>
      <c r="F104" s="148"/>
      <c r="G104" s="321"/>
      <c r="H104" s="321"/>
      <c r="I104" s="321"/>
      <c r="J104" s="321"/>
    </row>
    <row r="105" spans="1:10" ht="20.100000000000001" customHeight="1">
      <c r="A105" s="1135"/>
      <c r="B105" s="1125" t="s">
        <v>124</v>
      </c>
      <c r="C105" s="31" t="s">
        <v>125</v>
      </c>
      <c r="D105" s="490"/>
      <c r="E105" s="490"/>
      <c r="F105" s="148"/>
      <c r="G105" s="321"/>
      <c r="H105" s="321"/>
      <c r="I105" s="321"/>
      <c r="J105" s="321"/>
    </row>
    <row r="106" spans="1:10" ht="20.100000000000001" customHeight="1">
      <c r="A106" s="1135"/>
      <c r="B106" s="1126"/>
      <c r="C106" s="31" t="s">
        <v>126</v>
      </c>
      <c r="D106" s="490"/>
      <c r="E106" s="490"/>
      <c r="F106" s="148"/>
      <c r="G106" s="321"/>
      <c r="H106" s="321"/>
      <c r="I106" s="321"/>
      <c r="J106" s="321"/>
    </row>
    <row r="107" spans="1:10" ht="20.100000000000001" customHeight="1">
      <c r="A107" s="1135"/>
      <c r="B107" s="873" t="s">
        <v>127</v>
      </c>
      <c r="C107" s="31" t="s">
        <v>128</v>
      </c>
      <c r="D107" s="491"/>
      <c r="E107" s="491"/>
      <c r="F107" s="125"/>
      <c r="G107" s="115"/>
      <c r="H107" s="115"/>
      <c r="I107" s="45"/>
      <c r="J107" s="115"/>
    </row>
    <row r="108" spans="1:10" ht="20.100000000000001" customHeight="1">
      <c r="A108" s="1135"/>
      <c r="B108" s="874"/>
      <c r="C108" s="31" t="s">
        <v>129</v>
      </c>
      <c r="D108" s="491"/>
      <c r="E108" s="491"/>
      <c r="F108" s="125"/>
      <c r="G108" s="115"/>
      <c r="H108" s="115"/>
      <c r="I108" s="115"/>
      <c r="J108" s="115"/>
    </row>
    <row r="109" spans="1:10" ht="20.100000000000001" customHeight="1">
      <c r="A109" s="1136"/>
      <c r="B109" s="942"/>
      <c r="C109" s="586" t="s">
        <v>184</v>
      </c>
      <c r="D109" s="491">
        <v>1</v>
      </c>
      <c r="E109" s="491">
        <v>120</v>
      </c>
      <c r="F109" s="125">
        <v>1.042741935483871</v>
      </c>
      <c r="G109" s="115">
        <v>0.25052192066805845</v>
      </c>
      <c r="H109" s="115"/>
      <c r="I109" s="115">
        <v>1</v>
      </c>
      <c r="J109" s="115">
        <v>0.25052192066805845</v>
      </c>
    </row>
    <row r="110" spans="1:10" ht="20.100000000000001" customHeight="1">
      <c r="A110" s="1127" t="s">
        <v>147</v>
      </c>
      <c r="B110" s="1128"/>
      <c r="C110" s="1129"/>
      <c r="D110" s="770">
        <v>2</v>
      </c>
      <c r="E110" s="770">
        <v>160</v>
      </c>
      <c r="F110" s="767">
        <v>1.0663978494623656</v>
      </c>
      <c r="G110" s="768">
        <v>0.377665544332211</v>
      </c>
      <c r="H110" s="768"/>
      <c r="I110" s="768">
        <v>0.94374999999999998</v>
      </c>
      <c r="J110" s="768">
        <v>0.22558922558922559</v>
      </c>
    </row>
    <row r="111" spans="1:10" ht="20.100000000000001" customHeight="1">
      <c r="A111" s="1127" t="s">
        <v>185</v>
      </c>
      <c r="B111" s="1128"/>
      <c r="C111" s="1129"/>
      <c r="D111" s="709">
        <f>D15+D26+D42+D51+D68+D86+D94+D110</f>
        <v>9</v>
      </c>
      <c r="E111" s="709">
        <f>E15+E26+E42+E51+E68+E86+E94+E110</f>
        <v>1372</v>
      </c>
      <c r="F111" s="771">
        <v>0.98033376176891662</v>
      </c>
      <c r="G111" s="768">
        <v>0.31439310192350212</v>
      </c>
      <c r="H111" s="768">
        <v>0.44</v>
      </c>
      <c r="I111" s="768">
        <v>0.98795180722891562</v>
      </c>
      <c r="J111" s="768">
        <v>0.59744535159336321</v>
      </c>
    </row>
    <row r="112" spans="1:10" ht="20.100000000000001" customHeight="1">
      <c r="A112" s="139" t="s">
        <v>186</v>
      </c>
      <c r="B112" s="151" t="s">
        <v>375</v>
      </c>
      <c r="C112" s="152"/>
      <c r="D112" s="152"/>
      <c r="E112" s="152"/>
      <c r="F112" s="153"/>
    </row>
    <row r="113" spans="1:10">
      <c r="A113" s="140" t="s">
        <v>187</v>
      </c>
      <c r="B113" s="1120" t="s">
        <v>188</v>
      </c>
      <c r="C113" s="887"/>
      <c r="D113" s="887"/>
      <c r="E113" s="887"/>
      <c r="F113" s="887"/>
      <c r="G113" s="887"/>
      <c r="H113" s="887"/>
      <c r="I113" s="887"/>
      <c r="J113" s="887"/>
    </row>
    <row r="114" spans="1:10">
      <c r="A114" s="141" t="s">
        <v>256</v>
      </c>
      <c r="B114" s="1121" t="s">
        <v>257</v>
      </c>
      <c r="C114" s="1122"/>
      <c r="D114" s="1122"/>
      <c r="E114" s="1122"/>
      <c r="F114" s="1122"/>
      <c r="G114" s="1122"/>
      <c r="H114" s="1122"/>
      <c r="I114" s="1122"/>
      <c r="J114" s="1122"/>
    </row>
    <row r="115" spans="1:10">
      <c r="A115" s="154"/>
      <c r="B115" s="1122"/>
      <c r="C115" s="1122"/>
      <c r="D115" s="1122"/>
      <c r="E115" s="1122"/>
      <c r="F115" s="1122"/>
    </row>
    <row r="117" spans="1:10">
      <c r="A117" s="3"/>
    </row>
    <row r="118" spans="1:10">
      <c r="A118" s="142"/>
      <c r="B118" t="s">
        <v>258</v>
      </c>
    </row>
    <row r="123" spans="1:10" ht="15.75" thickBot="1"/>
    <row r="124" spans="1:10" ht="15.75" thickBot="1">
      <c r="C124" s="143"/>
    </row>
  </sheetData>
  <mergeCells count="61"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A68:C68"/>
    <mergeCell ref="A69:A85"/>
    <mergeCell ref="B70:B71"/>
    <mergeCell ref="B72:B73"/>
    <mergeCell ref="B74:B75"/>
    <mergeCell ref="B76:B79"/>
    <mergeCell ref="B80:B82"/>
    <mergeCell ref="B83:B85"/>
    <mergeCell ref="B91:B93"/>
    <mergeCell ref="A94:C94"/>
    <mergeCell ref="A95:A109"/>
    <mergeCell ref="B95:B97"/>
    <mergeCell ref="B98:B100"/>
    <mergeCell ref="B101:B102"/>
    <mergeCell ref="B103:B104"/>
    <mergeCell ref="A2:J2"/>
    <mergeCell ref="A1:J1"/>
    <mergeCell ref="B113:J113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C134"/>
  <sheetViews>
    <sheetView zoomScale="75" zoomScaleNormal="75" workbookViewId="0">
      <selection activeCell="O108" sqref="O108"/>
    </sheetView>
  </sheetViews>
  <sheetFormatPr defaultRowHeight="1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1" customWidth="1"/>
    <col min="8" max="8" width="18.28515625" customWidth="1"/>
    <col min="9" max="9" width="19.85546875" customWidth="1"/>
    <col min="10" max="10" width="18.42578125" customWidth="1"/>
  </cols>
  <sheetData>
    <row r="1" spans="1:10" ht="27.75" customHeight="1">
      <c r="A1" s="1137" t="s">
        <v>374</v>
      </c>
      <c r="B1" s="1137"/>
      <c r="C1" s="1137"/>
      <c r="D1" s="1137"/>
      <c r="E1" s="1137"/>
      <c r="F1" s="1137"/>
      <c r="G1" s="1137"/>
      <c r="H1" s="1137"/>
      <c r="I1" s="1137"/>
      <c r="J1" s="1137"/>
    </row>
    <row r="2" spans="1:10" ht="27.75" customHeight="1">
      <c r="A2" s="1118" t="s">
        <v>270</v>
      </c>
      <c r="B2" s="1118"/>
      <c r="C2" s="1118"/>
      <c r="D2" s="1118"/>
      <c r="E2" s="1118"/>
      <c r="F2" s="1118"/>
      <c r="G2" s="1118"/>
      <c r="H2" s="1118"/>
      <c r="I2" s="1118"/>
      <c r="J2" s="1118"/>
    </row>
    <row r="3" spans="1:10" ht="30.75" customHeight="1">
      <c r="A3" s="1134" t="s">
        <v>141</v>
      </c>
      <c r="B3" s="832" t="s">
        <v>1</v>
      </c>
      <c r="C3" s="893" t="s">
        <v>2</v>
      </c>
      <c r="D3" s="1150" t="s">
        <v>262</v>
      </c>
      <c r="E3" s="893" t="s">
        <v>263</v>
      </c>
      <c r="F3" s="1138" t="s">
        <v>385</v>
      </c>
      <c r="G3" s="1138" t="s">
        <v>271</v>
      </c>
      <c r="H3" s="1138" t="s">
        <v>348</v>
      </c>
      <c r="I3" s="1138" t="s">
        <v>273</v>
      </c>
      <c r="J3" s="1149" t="s">
        <v>274</v>
      </c>
    </row>
    <row r="4" spans="1:10" ht="32.25" customHeight="1">
      <c r="A4" s="1135"/>
      <c r="B4" s="832"/>
      <c r="C4" s="893"/>
      <c r="D4" s="1151"/>
      <c r="E4" s="893"/>
      <c r="F4" s="1138"/>
      <c r="G4" s="1138"/>
      <c r="H4" s="1138"/>
      <c r="I4" s="1138"/>
      <c r="J4" s="1149"/>
    </row>
    <row r="5" spans="1:10" ht="39.75" customHeight="1">
      <c r="A5" s="1135"/>
      <c r="B5" s="832"/>
      <c r="C5" s="893"/>
      <c r="D5" s="1151"/>
      <c r="E5" s="893"/>
      <c r="F5" s="1138"/>
      <c r="G5" s="1138"/>
      <c r="H5" s="1138"/>
      <c r="I5" s="1138"/>
      <c r="J5" s="1149"/>
    </row>
    <row r="6" spans="1:10" ht="30.75" customHeight="1">
      <c r="A6" s="1136"/>
      <c r="B6" s="832"/>
      <c r="C6" s="893"/>
      <c r="D6" s="1152"/>
      <c r="E6" s="893"/>
      <c r="F6" s="1138"/>
      <c r="G6" s="1138"/>
      <c r="H6" s="1138"/>
      <c r="I6" s="1138"/>
      <c r="J6" s="1149"/>
    </row>
    <row r="7" spans="1:10" ht="15.75">
      <c r="A7" s="992" t="s">
        <v>143</v>
      </c>
      <c r="B7" s="833" t="s">
        <v>4</v>
      </c>
      <c r="C7" s="586" t="s">
        <v>5</v>
      </c>
      <c r="D7" s="30">
        <v>1</v>
      </c>
      <c r="E7" s="394">
        <v>100</v>
      </c>
      <c r="F7" s="233">
        <v>0.9986666666666667</v>
      </c>
      <c r="G7" s="45">
        <v>1</v>
      </c>
      <c r="H7" s="317">
        <v>1</v>
      </c>
      <c r="I7" s="317">
        <v>1.075</v>
      </c>
      <c r="J7" s="412">
        <v>0.72530120481927707</v>
      </c>
    </row>
    <row r="8" spans="1:10" ht="15.75">
      <c r="A8" s="992"/>
      <c r="B8" s="894"/>
      <c r="C8" s="31" t="s">
        <v>6</v>
      </c>
      <c r="D8" s="395"/>
      <c r="E8" s="396"/>
      <c r="F8" s="406"/>
      <c r="G8" s="62"/>
      <c r="H8" s="111"/>
      <c r="I8" s="317"/>
      <c r="J8" s="412"/>
    </row>
    <row r="9" spans="1:10" ht="15.75">
      <c r="A9" s="992"/>
      <c r="B9" s="833" t="s">
        <v>7</v>
      </c>
      <c r="C9" s="31" t="s">
        <v>8</v>
      </c>
      <c r="D9" s="395"/>
      <c r="E9" s="396"/>
      <c r="F9" s="406"/>
      <c r="G9" s="62"/>
      <c r="H9" s="111"/>
      <c r="I9" s="317"/>
      <c r="J9" s="412"/>
    </row>
    <row r="10" spans="1:10" ht="15.75">
      <c r="A10" s="992"/>
      <c r="B10" s="834"/>
      <c r="C10" s="586" t="s">
        <v>9</v>
      </c>
      <c r="D10" s="30">
        <v>1</v>
      </c>
      <c r="E10" s="394">
        <v>100</v>
      </c>
      <c r="F10" s="233">
        <v>1.1299999999999999</v>
      </c>
      <c r="G10" s="431"/>
      <c r="H10" s="317">
        <v>1</v>
      </c>
      <c r="I10" s="317">
        <v>1</v>
      </c>
      <c r="J10" s="412">
        <v>2.8735632183908046E-2</v>
      </c>
    </row>
    <row r="11" spans="1:10" ht="15.75">
      <c r="A11" s="992"/>
      <c r="B11" s="894"/>
      <c r="C11" s="31" t="s">
        <v>10</v>
      </c>
      <c r="D11" s="395"/>
      <c r="E11" s="396"/>
      <c r="F11" s="406"/>
      <c r="G11" s="62"/>
      <c r="H11" s="111"/>
      <c r="I11" s="317"/>
      <c r="J11" s="412"/>
    </row>
    <row r="12" spans="1:10" ht="15.75">
      <c r="A12" s="992"/>
      <c r="B12" s="941" t="s">
        <v>11</v>
      </c>
      <c r="C12" s="586" t="s">
        <v>144</v>
      </c>
      <c r="D12" s="395">
        <v>2</v>
      </c>
      <c r="E12" s="396">
        <v>400</v>
      </c>
      <c r="F12" s="406">
        <v>0.68666666666666676</v>
      </c>
      <c r="G12" s="432"/>
      <c r="H12" s="406">
        <v>0.99115044247787609</v>
      </c>
      <c r="I12" s="406">
        <v>0.5625</v>
      </c>
      <c r="J12" s="413">
        <v>0.77718550106609807</v>
      </c>
    </row>
    <row r="13" spans="1:10" ht="15.75">
      <c r="A13" s="992"/>
      <c r="B13" s="941"/>
      <c r="C13" s="31" t="s">
        <v>145</v>
      </c>
      <c r="D13" s="397"/>
      <c r="E13" s="398"/>
      <c r="F13" s="407"/>
      <c r="G13" s="404"/>
      <c r="H13" s="407"/>
      <c r="I13" s="407"/>
      <c r="J13" s="414"/>
    </row>
    <row r="14" spans="1:10" ht="15.75">
      <c r="A14" s="992"/>
      <c r="B14" s="941"/>
      <c r="C14" s="31" t="s">
        <v>146</v>
      </c>
      <c r="D14" s="397"/>
      <c r="E14" s="398"/>
      <c r="F14" s="407"/>
      <c r="G14" s="404"/>
      <c r="H14" s="407"/>
      <c r="I14" s="407"/>
      <c r="J14" s="414"/>
    </row>
    <row r="15" spans="1:10" ht="15.75">
      <c r="A15" s="1147" t="s">
        <v>147</v>
      </c>
      <c r="B15" s="1148"/>
      <c r="C15" s="1148"/>
      <c r="D15" s="616">
        <v>4</v>
      </c>
      <c r="E15" s="774">
        <v>600</v>
      </c>
      <c r="F15" s="708">
        <v>0.81255555555555548</v>
      </c>
      <c r="G15" s="614">
        <v>1</v>
      </c>
      <c r="H15" s="700">
        <v>0.99686028257456827</v>
      </c>
      <c r="I15" s="700">
        <v>0.93846153846153846</v>
      </c>
      <c r="J15" s="775">
        <v>0.11277876706520817</v>
      </c>
    </row>
    <row r="16" spans="1:10" ht="15.75" customHeight="1">
      <c r="A16" s="992" t="s">
        <v>148</v>
      </c>
      <c r="B16" s="833" t="s">
        <v>15</v>
      </c>
      <c r="C16" s="31" t="s">
        <v>16</v>
      </c>
      <c r="D16" s="395"/>
      <c r="E16" s="396"/>
      <c r="F16" s="406"/>
      <c r="G16" s="62"/>
      <c r="H16" s="111"/>
      <c r="I16" s="317"/>
      <c r="J16" s="412"/>
    </row>
    <row r="17" spans="1:10" ht="15.75">
      <c r="A17" s="992"/>
      <c r="B17" s="834"/>
      <c r="C17" s="586" t="s">
        <v>17</v>
      </c>
      <c r="D17" s="30">
        <v>1</v>
      </c>
      <c r="E17" s="394">
        <v>100</v>
      </c>
      <c r="F17" s="233">
        <v>1.1166666666666667</v>
      </c>
      <c r="G17" s="45">
        <v>1</v>
      </c>
      <c r="H17" s="317">
        <v>1</v>
      </c>
      <c r="I17" s="317">
        <v>4.25</v>
      </c>
      <c r="J17" s="412">
        <v>1.6930906243883343E-2</v>
      </c>
    </row>
    <row r="18" spans="1:10" ht="15.75">
      <c r="A18" s="992"/>
      <c r="B18" s="894"/>
      <c r="C18" s="31" t="s">
        <v>18</v>
      </c>
      <c r="D18" s="395"/>
      <c r="E18" s="396"/>
      <c r="F18" s="406"/>
      <c r="G18" s="62"/>
      <c r="H18" s="111"/>
      <c r="I18" s="317"/>
      <c r="J18" s="412"/>
    </row>
    <row r="19" spans="1:10" ht="15.75">
      <c r="A19" s="992"/>
      <c r="B19" s="941" t="s">
        <v>19</v>
      </c>
      <c r="C19" s="31" t="s">
        <v>20</v>
      </c>
      <c r="D19" s="397"/>
      <c r="E19" s="398"/>
      <c r="F19" s="407"/>
      <c r="G19" s="404"/>
      <c r="H19" s="407"/>
      <c r="I19" s="407"/>
      <c r="J19" s="414"/>
    </row>
    <row r="20" spans="1:10" ht="15.75">
      <c r="A20" s="992"/>
      <c r="B20" s="941"/>
      <c r="C20" s="31" t="s">
        <v>21</v>
      </c>
      <c r="D20" s="397"/>
      <c r="E20" s="398"/>
      <c r="F20" s="407"/>
      <c r="G20" s="404"/>
      <c r="H20" s="407"/>
      <c r="I20" s="407"/>
      <c r="J20" s="414"/>
    </row>
    <row r="21" spans="1:10" ht="15.75">
      <c r="A21" s="992"/>
      <c r="B21" s="941" t="s">
        <v>22</v>
      </c>
      <c r="C21" s="31" t="s">
        <v>23</v>
      </c>
      <c r="D21" s="397"/>
      <c r="E21" s="398"/>
      <c r="F21" s="407"/>
      <c r="G21" s="404"/>
      <c r="H21" s="407"/>
      <c r="I21" s="407"/>
      <c r="J21" s="414"/>
    </row>
    <row r="22" spans="1:10" ht="15.75">
      <c r="A22" s="992"/>
      <c r="B22" s="941"/>
      <c r="C22" s="31" t="s">
        <v>24</v>
      </c>
      <c r="D22" s="397"/>
      <c r="E22" s="398"/>
      <c r="F22" s="407"/>
      <c r="G22" s="404"/>
      <c r="H22" s="407"/>
      <c r="I22" s="407"/>
      <c r="J22" s="414"/>
    </row>
    <row r="23" spans="1:10" ht="15.75">
      <c r="A23" s="992"/>
      <c r="B23" s="941" t="s">
        <v>25</v>
      </c>
      <c r="C23" s="31" t="s">
        <v>26</v>
      </c>
      <c r="D23" s="397"/>
      <c r="E23" s="398"/>
      <c r="F23" s="407"/>
      <c r="G23" s="404"/>
      <c r="H23" s="407"/>
      <c r="I23" s="407"/>
      <c r="J23" s="414"/>
    </row>
    <row r="24" spans="1:10" ht="15.75">
      <c r="A24" s="992"/>
      <c r="B24" s="941"/>
      <c r="C24" s="31" t="s">
        <v>27</v>
      </c>
      <c r="D24" s="397"/>
      <c r="E24" s="398"/>
      <c r="F24" s="407"/>
      <c r="G24" s="404"/>
      <c r="H24" s="407"/>
      <c r="I24" s="407"/>
      <c r="J24" s="414"/>
    </row>
    <row r="25" spans="1:10" ht="15.75">
      <c r="A25" s="992"/>
      <c r="B25" s="941"/>
      <c r="C25" s="31" t="s">
        <v>149</v>
      </c>
      <c r="D25" s="397"/>
      <c r="E25" s="398"/>
      <c r="F25" s="407"/>
      <c r="G25" s="404"/>
      <c r="H25" s="407"/>
      <c r="I25" s="407"/>
      <c r="J25" s="414"/>
    </row>
    <row r="26" spans="1:10" ht="15.75">
      <c r="A26" s="1147" t="s">
        <v>147</v>
      </c>
      <c r="B26" s="1148"/>
      <c r="C26" s="1148"/>
      <c r="D26" s="616">
        <v>1</v>
      </c>
      <c r="E26" s="774">
        <v>100</v>
      </c>
      <c r="F26" s="708">
        <v>1.1166666666666667</v>
      </c>
      <c r="G26" s="614">
        <v>1</v>
      </c>
      <c r="H26" s="700">
        <v>1</v>
      </c>
      <c r="I26" s="700">
        <v>4.25</v>
      </c>
      <c r="J26" s="775">
        <v>1.6930906243883343E-2</v>
      </c>
    </row>
    <row r="27" spans="1:10" ht="15.75">
      <c r="A27" s="992" t="s">
        <v>150</v>
      </c>
      <c r="B27" s="941" t="s">
        <v>29</v>
      </c>
      <c r="C27" s="31" t="s">
        <v>30</v>
      </c>
      <c r="D27" s="397"/>
      <c r="E27" s="398"/>
      <c r="F27" s="407"/>
      <c r="G27" s="404"/>
      <c r="H27" s="407"/>
      <c r="I27" s="407"/>
      <c r="J27" s="414"/>
    </row>
    <row r="28" spans="1:10" ht="15.75">
      <c r="A28" s="992"/>
      <c r="B28" s="941"/>
      <c r="C28" s="31" t="s">
        <v>31</v>
      </c>
      <c r="D28" s="397"/>
      <c r="E28" s="398"/>
      <c r="F28" s="407"/>
      <c r="G28" s="404"/>
      <c r="H28" s="407"/>
      <c r="I28" s="407"/>
      <c r="J28" s="414"/>
    </row>
    <row r="29" spans="1:10" ht="15.75">
      <c r="A29" s="992"/>
      <c r="B29" s="941"/>
      <c r="C29" s="31" t="s">
        <v>32</v>
      </c>
      <c r="D29" s="397"/>
      <c r="E29" s="398"/>
      <c r="F29" s="407"/>
      <c r="G29" s="404"/>
      <c r="H29" s="407"/>
      <c r="I29" s="407"/>
      <c r="J29" s="414"/>
    </row>
    <row r="30" spans="1:10" ht="15.75">
      <c r="A30" s="992"/>
      <c r="B30" s="941"/>
      <c r="C30" s="31" t="s">
        <v>33</v>
      </c>
      <c r="D30" s="397"/>
      <c r="E30" s="398"/>
      <c r="F30" s="407"/>
      <c r="G30" s="404"/>
      <c r="H30" s="407"/>
      <c r="I30" s="407"/>
      <c r="J30" s="414"/>
    </row>
    <row r="31" spans="1:10" ht="15.75">
      <c r="A31" s="992"/>
      <c r="B31" s="941"/>
      <c r="C31" s="31" t="s">
        <v>151</v>
      </c>
      <c r="D31" s="397"/>
      <c r="E31" s="398"/>
      <c r="F31" s="407"/>
      <c r="G31" s="404"/>
      <c r="H31" s="407"/>
      <c r="I31" s="407"/>
      <c r="J31" s="414"/>
    </row>
    <row r="32" spans="1:10" ht="15.75">
      <c r="A32" s="992"/>
      <c r="B32" s="829" t="s">
        <v>35</v>
      </c>
      <c r="C32" s="31" t="s">
        <v>36</v>
      </c>
      <c r="D32" s="395"/>
      <c r="E32" s="396"/>
      <c r="F32" s="406"/>
      <c r="G32" s="62"/>
      <c r="H32" s="111"/>
      <c r="I32" s="317"/>
      <c r="J32" s="412"/>
    </row>
    <row r="33" spans="1:10" ht="15.75">
      <c r="A33" s="992"/>
      <c r="B33" s="829"/>
      <c r="C33" s="31" t="s">
        <v>37</v>
      </c>
      <c r="D33" s="395"/>
      <c r="E33" s="396"/>
      <c r="F33" s="406"/>
      <c r="G33" s="62"/>
      <c r="H33" s="111"/>
      <c r="I33" s="317"/>
      <c r="J33" s="412"/>
    </row>
    <row r="34" spans="1:10" ht="15.75">
      <c r="A34" s="992"/>
      <c r="B34" s="829"/>
      <c r="C34" s="31" t="s">
        <v>38</v>
      </c>
      <c r="D34" s="395"/>
      <c r="E34" s="396"/>
      <c r="F34" s="406"/>
      <c r="G34" s="62"/>
      <c r="H34" s="111"/>
      <c r="I34" s="317"/>
      <c r="J34" s="412"/>
    </row>
    <row r="35" spans="1:10" ht="15.75">
      <c r="A35" s="992"/>
      <c r="B35" s="829"/>
      <c r="C35" s="31" t="s">
        <v>39</v>
      </c>
      <c r="D35" s="395"/>
      <c r="E35" s="396"/>
      <c r="F35" s="406"/>
      <c r="G35" s="62"/>
      <c r="H35" s="111"/>
      <c r="I35" s="317"/>
      <c r="J35" s="412"/>
    </row>
    <row r="36" spans="1:10" ht="15.75">
      <c r="A36" s="992"/>
      <c r="B36" s="829"/>
      <c r="C36" s="31" t="s">
        <v>40</v>
      </c>
      <c r="D36" s="395"/>
      <c r="E36" s="396"/>
      <c r="F36" s="406"/>
      <c r="G36" s="62"/>
      <c r="H36" s="111"/>
      <c r="I36" s="317"/>
      <c r="J36" s="412"/>
    </row>
    <row r="37" spans="1:10" ht="15.75">
      <c r="A37" s="992"/>
      <c r="B37" s="829"/>
      <c r="C37" s="586" t="s">
        <v>152</v>
      </c>
      <c r="D37" s="30">
        <v>1</v>
      </c>
      <c r="E37" s="394">
        <v>100</v>
      </c>
      <c r="F37" s="233">
        <v>1</v>
      </c>
      <c r="G37" s="431"/>
      <c r="H37" s="317">
        <v>0.4375</v>
      </c>
      <c r="I37" s="317">
        <v>0.66666666666666663</v>
      </c>
      <c r="J37" s="412">
        <v>0.19364599092284418</v>
      </c>
    </row>
    <row r="38" spans="1:10" ht="15.75">
      <c r="A38" s="992"/>
      <c r="B38" s="829" t="s">
        <v>42</v>
      </c>
      <c r="C38" s="31" t="s">
        <v>43</v>
      </c>
      <c r="D38" s="395"/>
      <c r="E38" s="396"/>
      <c r="F38" s="406"/>
      <c r="G38" s="62"/>
      <c r="H38" s="111"/>
      <c r="I38" s="317"/>
      <c r="J38" s="412"/>
    </row>
    <row r="39" spans="1:10" ht="15.75">
      <c r="A39" s="992"/>
      <c r="B39" s="829"/>
      <c r="C39" s="31" t="s">
        <v>44</v>
      </c>
      <c r="D39" s="395"/>
      <c r="E39" s="396"/>
      <c r="F39" s="406"/>
      <c r="G39" s="62"/>
      <c r="H39" s="111"/>
      <c r="I39" s="317"/>
      <c r="J39" s="412"/>
    </row>
    <row r="40" spans="1:10" ht="15.75">
      <c r="A40" s="992"/>
      <c r="B40" s="829"/>
      <c r="C40" s="31" t="s">
        <v>153</v>
      </c>
      <c r="D40" s="395"/>
      <c r="E40" s="396"/>
      <c r="F40" s="406"/>
      <c r="G40" s="62"/>
      <c r="H40" s="111"/>
      <c r="I40" s="317"/>
      <c r="J40" s="412"/>
    </row>
    <row r="41" spans="1:10" ht="15.75">
      <c r="A41" s="992"/>
      <c r="B41" s="829"/>
      <c r="C41" s="586" t="s">
        <v>264</v>
      </c>
      <c r="D41" s="30">
        <v>1.3333333333333333</v>
      </c>
      <c r="E41" s="30">
        <v>80</v>
      </c>
      <c r="F41" s="233">
        <v>1.1499999999999999</v>
      </c>
      <c r="G41" s="431"/>
      <c r="H41" s="317">
        <v>0.29166666666666669</v>
      </c>
      <c r="I41" s="317"/>
      <c r="J41" s="412">
        <v>0.44354838709677419</v>
      </c>
    </row>
    <row r="42" spans="1:10" ht="15.75">
      <c r="A42" s="1147" t="s">
        <v>147</v>
      </c>
      <c r="B42" s="1148"/>
      <c r="C42" s="1148"/>
      <c r="D42" s="616">
        <v>2.333333333333333</v>
      </c>
      <c r="E42" s="774">
        <v>180</v>
      </c>
      <c r="F42" s="708">
        <v>1.0666666666666667</v>
      </c>
      <c r="G42" s="670"/>
      <c r="H42" s="700">
        <v>0.31597222222222221</v>
      </c>
      <c r="I42" s="700">
        <v>0.66666666666666663</v>
      </c>
      <c r="J42" s="775">
        <v>0.26182618261826185</v>
      </c>
    </row>
    <row r="43" spans="1:10" ht="15.75">
      <c r="A43" s="992" t="s">
        <v>154</v>
      </c>
      <c r="B43" s="873" t="s">
        <v>47</v>
      </c>
      <c r="C43" s="123" t="s">
        <v>48</v>
      </c>
      <c r="D43" s="30"/>
      <c r="E43" s="394"/>
      <c r="F43" s="233"/>
      <c r="G43" s="111"/>
      <c r="H43" s="317"/>
      <c r="I43" s="317"/>
      <c r="J43" s="412"/>
    </row>
    <row r="44" spans="1:10" ht="15.75">
      <c r="A44" s="992"/>
      <c r="B44" s="874"/>
      <c r="C44" s="586" t="s">
        <v>49</v>
      </c>
      <c r="D44" s="30">
        <v>3</v>
      </c>
      <c r="E44" s="394">
        <v>482</v>
      </c>
      <c r="F44" s="233">
        <v>1.0014054343461385</v>
      </c>
      <c r="G44" s="111"/>
      <c r="H44" s="317">
        <v>0.62556053811659196</v>
      </c>
      <c r="I44" s="317">
        <v>2.1428571428571428</v>
      </c>
      <c r="J44" s="412">
        <v>0.82627378759975445</v>
      </c>
    </row>
    <row r="45" spans="1:10" ht="15.75">
      <c r="A45" s="992"/>
      <c r="B45" s="874"/>
      <c r="C45" s="586" t="s">
        <v>50</v>
      </c>
      <c r="D45" s="395">
        <v>1</v>
      </c>
      <c r="E45" s="396">
        <v>150</v>
      </c>
      <c r="F45" s="406">
        <v>0.80265232974910394</v>
      </c>
      <c r="G45" s="433"/>
      <c r="H45" s="111">
        <v>0.79435483870967738</v>
      </c>
      <c r="I45" s="317">
        <v>1</v>
      </c>
      <c r="J45" s="412">
        <v>1.137322216772928</v>
      </c>
    </row>
    <row r="46" spans="1:10" ht="15.75">
      <c r="A46" s="992"/>
      <c r="B46" s="874"/>
      <c r="C46" s="31" t="s">
        <v>51</v>
      </c>
      <c r="D46" s="395"/>
      <c r="E46" s="396"/>
      <c r="F46" s="406"/>
      <c r="G46" s="111"/>
      <c r="H46" s="317"/>
      <c r="I46" s="317"/>
      <c r="J46" s="412"/>
    </row>
    <row r="47" spans="1:10" ht="15.75">
      <c r="A47" s="992"/>
      <c r="B47" s="874"/>
      <c r="C47" s="31" t="s">
        <v>52</v>
      </c>
      <c r="D47" s="395"/>
      <c r="E47" s="396"/>
      <c r="F47" s="406"/>
      <c r="G47" s="111"/>
      <c r="H47" s="111"/>
      <c r="I47" s="317"/>
      <c r="J47" s="412"/>
    </row>
    <row r="48" spans="1:10" ht="15.75">
      <c r="A48" s="992"/>
      <c r="B48" s="874"/>
      <c r="C48" s="31" t="s">
        <v>53</v>
      </c>
      <c r="D48" s="395"/>
      <c r="E48" s="396"/>
      <c r="F48" s="406"/>
      <c r="G48" s="111"/>
      <c r="H48" s="111"/>
      <c r="I48" s="317"/>
      <c r="J48" s="412"/>
    </row>
    <row r="49" spans="1:10" ht="15.75">
      <c r="A49" s="992"/>
      <c r="B49" s="874"/>
      <c r="C49" s="31" t="s">
        <v>54</v>
      </c>
      <c r="D49" s="395"/>
      <c r="E49" s="396"/>
      <c r="F49" s="406"/>
      <c r="G49" s="111"/>
      <c r="H49" s="111"/>
      <c r="I49" s="317"/>
      <c r="J49" s="412"/>
    </row>
    <row r="50" spans="1:10" ht="15.75">
      <c r="A50" s="992"/>
      <c r="B50" s="942"/>
      <c r="C50" s="586" t="s">
        <v>155</v>
      </c>
      <c r="D50" s="30">
        <v>3</v>
      </c>
      <c r="E50" s="394">
        <v>806</v>
      </c>
      <c r="F50" s="233">
        <v>0.96732837055417698</v>
      </c>
      <c r="G50" s="317"/>
      <c r="H50" s="317">
        <v>1</v>
      </c>
      <c r="I50" s="317">
        <v>1.3035714285714286</v>
      </c>
      <c r="J50" s="412">
        <v>0.67996987951807231</v>
      </c>
    </row>
    <row r="51" spans="1:10" ht="15.75">
      <c r="A51" s="1147" t="s">
        <v>147</v>
      </c>
      <c r="B51" s="1148"/>
      <c r="C51" s="1148"/>
      <c r="D51" s="616">
        <v>7</v>
      </c>
      <c r="E51" s="774">
        <v>1438</v>
      </c>
      <c r="F51" s="708">
        <v>0.96157297321548751</v>
      </c>
      <c r="G51" s="614"/>
      <c r="H51" s="700">
        <v>0.85117897178198687</v>
      </c>
      <c r="I51" s="700">
        <v>1.5061728395061729</v>
      </c>
      <c r="J51" s="775">
        <v>0.83298484056455824</v>
      </c>
    </row>
    <row r="52" spans="1:10" ht="15.75" customHeight="1">
      <c r="A52" s="992" t="s">
        <v>156</v>
      </c>
      <c r="B52" s="890" t="s">
        <v>56</v>
      </c>
      <c r="C52" s="31" t="s">
        <v>57</v>
      </c>
      <c r="D52" s="397"/>
      <c r="E52" s="398"/>
      <c r="F52" s="407"/>
      <c r="G52" s="404"/>
      <c r="H52" s="407"/>
      <c r="I52" s="407"/>
      <c r="J52" s="414"/>
    </row>
    <row r="53" spans="1:10" ht="15.75">
      <c r="A53" s="992"/>
      <c r="B53" s="891"/>
      <c r="C53" s="31" t="s">
        <v>58</v>
      </c>
      <c r="D53" s="397"/>
      <c r="E53" s="398"/>
      <c r="F53" s="407"/>
      <c r="G53" s="404"/>
      <c r="H53" s="407"/>
      <c r="I53" s="407"/>
      <c r="J53" s="414"/>
    </row>
    <row r="54" spans="1:10" ht="15.75">
      <c r="A54" s="992"/>
      <c r="B54" s="892"/>
      <c r="C54" s="31" t="s">
        <v>157</v>
      </c>
      <c r="D54" s="397"/>
      <c r="E54" s="398"/>
      <c r="F54" s="407"/>
      <c r="G54" s="404"/>
      <c r="H54" s="407"/>
      <c r="I54" s="407"/>
      <c r="J54" s="414"/>
    </row>
    <row r="55" spans="1:10" ht="15.75">
      <c r="A55" s="992"/>
      <c r="B55" s="829" t="s">
        <v>60</v>
      </c>
      <c r="C55" s="31" t="s">
        <v>61</v>
      </c>
      <c r="D55" s="270"/>
      <c r="E55" s="399"/>
      <c r="F55" s="408"/>
      <c r="G55" s="62"/>
      <c r="H55" s="111"/>
      <c r="I55" s="317"/>
      <c r="J55" s="412"/>
    </row>
    <row r="56" spans="1:10" ht="15.75">
      <c r="A56" s="992"/>
      <c r="B56" s="829"/>
      <c r="C56" s="586" t="s">
        <v>62</v>
      </c>
      <c r="D56" s="30">
        <v>1</v>
      </c>
      <c r="E56" s="394">
        <v>46</v>
      </c>
      <c r="F56" s="233">
        <v>0.99625993454885475</v>
      </c>
      <c r="G56" s="431"/>
      <c r="H56" s="317">
        <v>1</v>
      </c>
      <c r="I56" s="317">
        <v>0.5</v>
      </c>
      <c r="J56" s="412">
        <v>1.0072992700729928</v>
      </c>
    </row>
    <row r="57" spans="1:10" ht="15.75">
      <c r="A57" s="992"/>
      <c r="B57" s="829"/>
      <c r="C57" s="31" t="s">
        <v>63</v>
      </c>
      <c r="D57" s="395"/>
      <c r="E57" s="396"/>
      <c r="F57" s="406"/>
      <c r="G57" s="62"/>
      <c r="H57" s="317"/>
      <c r="I57" s="317"/>
      <c r="J57" s="412"/>
    </row>
    <row r="58" spans="1:10" ht="15.75">
      <c r="A58" s="992"/>
      <c r="B58" s="829"/>
      <c r="C58" s="31" t="s">
        <v>64</v>
      </c>
      <c r="D58" s="395"/>
      <c r="E58" s="396"/>
      <c r="F58" s="406"/>
      <c r="G58" s="62"/>
      <c r="H58" s="111"/>
      <c r="I58" s="317"/>
      <c r="J58" s="412"/>
    </row>
    <row r="59" spans="1:10" ht="15.75">
      <c r="A59" s="992"/>
      <c r="B59" s="829"/>
      <c r="C59" s="586" t="s">
        <v>65</v>
      </c>
      <c r="D59" s="30">
        <v>4</v>
      </c>
      <c r="E59" s="394">
        <v>670</v>
      </c>
      <c r="F59" s="233">
        <v>0.99114106884930198</v>
      </c>
      <c r="G59" s="45">
        <v>1</v>
      </c>
      <c r="H59" s="317">
        <v>0.86033057851239669</v>
      </c>
      <c r="I59" s="317">
        <v>3</v>
      </c>
      <c r="J59" s="412">
        <v>0.84377682403433474</v>
      </c>
    </row>
    <row r="60" spans="1:10" ht="15.75">
      <c r="A60" s="992"/>
      <c r="B60" s="829"/>
      <c r="C60" s="586" t="s">
        <v>66</v>
      </c>
      <c r="D60" s="30">
        <v>1</v>
      </c>
      <c r="E60" s="394">
        <v>200</v>
      </c>
      <c r="F60" s="233">
        <v>1.1000000000000001</v>
      </c>
      <c r="G60" s="45">
        <v>1</v>
      </c>
      <c r="H60" s="317">
        <v>1</v>
      </c>
      <c r="I60" s="317">
        <v>2.0833333333333335</v>
      </c>
      <c r="J60" s="412">
        <v>0.75471698113207553</v>
      </c>
    </row>
    <row r="61" spans="1:10" ht="15.75">
      <c r="A61" s="992"/>
      <c r="B61" s="829" t="s">
        <v>67</v>
      </c>
      <c r="C61" s="31" t="s">
        <v>68</v>
      </c>
      <c r="D61" s="395"/>
      <c r="E61" s="396"/>
      <c r="F61" s="406"/>
      <c r="G61" s="62"/>
      <c r="H61" s="111"/>
      <c r="I61" s="317"/>
      <c r="J61" s="412"/>
    </row>
    <row r="62" spans="1:10" ht="15.75">
      <c r="A62" s="992"/>
      <c r="B62" s="829"/>
      <c r="C62" s="31" t="s">
        <v>69</v>
      </c>
      <c r="D62" s="395"/>
      <c r="E62" s="396"/>
      <c r="F62" s="406"/>
      <c r="G62" s="45"/>
      <c r="H62" s="111"/>
      <c r="I62" s="317"/>
      <c r="J62" s="412"/>
    </row>
    <row r="63" spans="1:10" ht="15.75">
      <c r="A63" s="992"/>
      <c r="B63" s="829"/>
      <c r="C63" s="586" t="s">
        <v>70</v>
      </c>
      <c r="D63" s="30">
        <v>1</v>
      </c>
      <c r="E63" s="394">
        <v>80</v>
      </c>
      <c r="F63" s="233">
        <v>1.0333333333333334</v>
      </c>
      <c r="G63" s="45">
        <v>1</v>
      </c>
      <c r="H63" s="317">
        <v>1</v>
      </c>
      <c r="I63" s="317">
        <v>1</v>
      </c>
      <c r="J63" s="412">
        <v>1.0021567217828899</v>
      </c>
    </row>
    <row r="64" spans="1:10" ht="15.75">
      <c r="A64" s="992"/>
      <c r="B64" s="829"/>
      <c r="C64" s="31" t="s">
        <v>158</v>
      </c>
      <c r="D64" s="395"/>
      <c r="E64" s="396"/>
      <c r="F64" s="406"/>
      <c r="G64" s="62"/>
      <c r="H64" s="111"/>
      <c r="I64" s="317"/>
      <c r="J64" s="412"/>
    </row>
    <row r="65" spans="1:10" ht="15.75" customHeight="1">
      <c r="A65" s="992"/>
      <c r="B65" s="833" t="s">
        <v>159</v>
      </c>
      <c r="C65" s="31" t="s">
        <v>160</v>
      </c>
      <c r="D65" s="395"/>
      <c r="E65" s="396"/>
      <c r="F65" s="406"/>
      <c r="G65" s="62"/>
      <c r="H65" s="111"/>
      <c r="I65" s="317"/>
      <c r="J65" s="412"/>
    </row>
    <row r="66" spans="1:10" ht="15.75">
      <c r="A66" s="992"/>
      <c r="B66" s="834"/>
      <c r="C66" s="31" t="s">
        <v>74</v>
      </c>
      <c r="D66" s="395"/>
      <c r="E66" s="396"/>
      <c r="F66" s="406"/>
      <c r="G66" s="62"/>
      <c r="H66" s="111"/>
      <c r="I66" s="317"/>
      <c r="J66" s="412"/>
    </row>
    <row r="67" spans="1:10" ht="15.75">
      <c r="A67" s="992"/>
      <c r="B67" s="894"/>
      <c r="C67" s="586" t="s">
        <v>161</v>
      </c>
      <c r="D67" s="30">
        <v>2</v>
      </c>
      <c r="E67" s="394">
        <v>200</v>
      </c>
      <c r="F67" s="233">
        <v>0.99333333333333329</v>
      </c>
      <c r="G67" s="45">
        <v>0.90909090909090906</v>
      </c>
      <c r="H67" s="317">
        <v>0.95131086142322097</v>
      </c>
      <c r="I67" s="317">
        <v>0.75</v>
      </c>
      <c r="J67" s="412">
        <v>1.2452830188679245</v>
      </c>
    </row>
    <row r="68" spans="1:10" ht="15.75">
      <c r="A68" s="1147" t="s">
        <v>147</v>
      </c>
      <c r="B68" s="1148"/>
      <c r="C68" s="1148"/>
      <c r="D68" s="616">
        <v>9</v>
      </c>
      <c r="E68" s="774">
        <v>1196</v>
      </c>
      <c r="F68" s="708">
        <v>1.0127306074010141</v>
      </c>
      <c r="G68" s="614">
        <v>0.95833333333333337</v>
      </c>
      <c r="H68" s="700">
        <v>0.90456213948610387</v>
      </c>
      <c r="I68" s="700">
        <v>2.0222222222222221</v>
      </c>
      <c r="J68" s="775">
        <v>0.93692055989820033</v>
      </c>
    </row>
    <row r="69" spans="1:10" ht="15.75">
      <c r="A69" s="992" t="s">
        <v>162</v>
      </c>
      <c r="B69" s="641" t="s">
        <v>163</v>
      </c>
      <c r="C69" s="31" t="s">
        <v>164</v>
      </c>
      <c r="D69" s="397"/>
      <c r="E69" s="398"/>
      <c r="F69" s="407"/>
      <c r="G69" s="404"/>
      <c r="H69" s="407"/>
      <c r="I69" s="407"/>
      <c r="J69" s="414"/>
    </row>
    <row r="70" spans="1:10" ht="15.75">
      <c r="A70" s="992"/>
      <c r="B70" s="833" t="s">
        <v>78</v>
      </c>
      <c r="C70" s="586" t="s">
        <v>165</v>
      </c>
      <c r="D70" s="30">
        <v>1</v>
      </c>
      <c r="E70" s="394">
        <v>80</v>
      </c>
      <c r="F70" s="233">
        <v>1.1499999999999999</v>
      </c>
      <c r="G70" s="62"/>
      <c r="H70" s="317">
        <v>1</v>
      </c>
      <c r="I70" s="317">
        <v>0.4</v>
      </c>
      <c r="J70" s="412">
        <v>1</v>
      </c>
    </row>
    <row r="71" spans="1:10" ht="15.75">
      <c r="A71" s="992"/>
      <c r="B71" s="894"/>
      <c r="C71" s="31" t="s">
        <v>80</v>
      </c>
      <c r="D71" s="395"/>
      <c r="E71" s="396"/>
      <c r="F71" s="406"/>
      <c r="G71" s="62"/>
      <c r="H71" s="111"/>
      <c r="I71" s="317"/>
      <c r="J71" s="412"/>
    </row>
    <row r="72" spans="1:10" ht="15.75">
      <c r="A72" s="992"/>
      <c r="B72" s="829" t="s">
        <v>81</v>
      </c>
      <c r="C72" s="31" t="s">
        <v>82</v>
      </c>
      <c r="D72" s="395"/>
      <c r="E72" s="396"/>
      <c r="F72" s="406"/>
      <c r="G72" s="62"/>
      <c r="H72" s="111"/>
      <c r="I72" s="317"/>
      <c r="J72" s="412"/>
    </row>
    <row r="73" spans="1:10" ht="15.75">
      <c r="A73" s="992"/>
      <c r="B73" s="829"/>
      <c r="C73" s="586" t="s">
        <v>83</v>
      </c>
      <c r="D73" s="30">
        <v>1</v>
      </c>
      <c r="E73" s="394">
        <v>50</v>
      </c>
      <c r="F73" s="233">
        <v>1</v>
      </c>
      <c r="G73" s="431"/>
      <c r="H73" s="317">
        <v>0.94354838709677424</v>
      </c>
      <c r="I73" s="317">
        <v>0.33766233766233766</v>
      </c>
      <c r="J73" s="412">
        <v>0.27835051546391754</v>
      </c>
    </row>
    <row r="74" spans="1:10" ht="15.75">
      <c r="A74" s="992"/>
      <c r="B74" s="941" t="s">
        <v>84</v>
      </c>
      <c r="C74" s="31" t="s">
        <v>85</v>
      </c>
      <c r="D74" s="397"/>
      <c r="E74" s="398"/>
      <c r="F74" s="407"/>
      <c r="G74" s="404"/>
      <c r="H74" s="407"/>
      <c r="I74" s="407"/>
      <c r="J74" s="414"/>
    </row>
    <row r="75" spans="1:10" ht="15.75">
      <c r="A75" s="992"/>
      <c r="B75" s="941"/>
      <c r="C75" s="31" t="s">
        <v>86</v>
      </c>
      <c r="D75" s="397"/>
      <c r="E75" s="398"/>
      <c r="F75" s="407"/>
      <c r="G75" s="404"/>
      <c r="H75" s="407"/>
      <c r="I75" s="407"/>
      <c r="J75" s="414"/>
    </row>
    <row r="76" spans="1:10" ht="15.75">
      <c r="A76" s="992"/>
      <c r="B76" s="941" t="s">
        <v>87</v>
      </c>
      <c r="C76" s="31" t="s">
        <v>88</v>
      </c>
      <c r="D76" s="397"/>
      <c r="E76" s="398"/>
      <c r="F76" s="407"/>
      <c r="G76" s="404"/>
      <c r="H76" s="407"/>
      <c r="I76" s="407"/>
      <c r="J76" s="414"/>
    </row>
    <row r="77" spans="1:10" ht="15.75">
      <c r="A77" s="992"/>
      <c r="B77" s="941"/>
      <c r="C77" s="31" t="s">
        <v>89</v>
      </c>
      <c r="D77" s="397"/>
      <c r="E77" s="398"/>
      <c r="F77" s="407"/>
      <c r="G77" s="404"/>
      <c r="H77" s="407"/>
      <c r="I77" s="407"/>
      <c r="J77" s="414"/>
    </row>
    <row r="78" spans="1:10" ht="15.75">
      <c r="A78" s="992"/>
      <c r="B78" s="941"/>
      <c r="C78" s="31" t="s">
        <v>90</v>
      </c>
      <c r="D78" s="397"/>
      <c r="E78" s="398"/>
      <c r="F78" s="407"/>
      <c r="G78" s="404"/>
      <c r="H78" s="407"/>
      <c r="I78" s="407"/>
      <c r="J78" s="414"/>
    </row>
    <row r="79" spans="1:10" ht="15.75">
      <c r="A79" s="992"/>
      <c r="B79" s="941"/>
      <c r="C79" s="31" t="s">
        <v>166</v>
      </c>
      <c r="D79" s="397"/>
      <c r="E79" s="398"/>
      <c r="F79" s="407"/>
      <c r="G79" s="404"/>
      <c r="H79" s="407"/>
      <c r="I79" s="407"/>
      <c r="J79" s="414"/>
    </row>
    <row r="80" spans="1:10" ht="15.75">
      <c r="A80" s="992"/>
      <c r="B80" s="829" t="s">
        <v>167</v>
      </c>
      <c r="C80" s="31" t="s">
        <v>93</v>
      </c>
      <c r="D80" s="395"/>
      <c r="E80" s="396"/>
      <c r="F80" s="406"/>
      <c r="G80" s="62"/>
      <c r="H80" s="111"/>
      <c r="I80" s="317"/>
      <c r="J80" s="412"/>
    </row>
    <row r="81" spans="1:10" ht="15.75">
      <c r="A81" s="992"/>
      <c r="B81" s="829"/>
      <c r="C81" s="586" t="s">
        <v>168</v>
      </c>
      <c r="D81" s="30">
        <v>1</v>
      </c>
      <c r="E81" s="394">
        <v>100</v>
      </c>
      <c r="F81" s="233">
        <v>1.1733333333333333</v>
      </c>
      <c r="G81" s="111">
        <v>0.18181818181818182</v>
      </c>
      <c r="H81" s="317">
        <v>1.3285714285714285</v>
      </c>
      <c r="I81" s="317">
        <v>0</v>
      </c>
      <c r="J81" s="412">
        <v>0.235595390524968</v>
      </c>
    </row>
    <row r="82" spans="1:10" ht="15.75">
      <c r="A82" s="992"/>
      <c r="B82" s="829"/>
      <c r="C82" s="31" t="s">
        <v>169</v>
      </c>
      <c r="D82" s="395"/>
      <c r="E82" s="396"/>
      <c r="F82" s="406"/>
      <c r="G82" s="62"/>
      <c r="H82" s="111"/>
      <c r="I82" s="317"/>
      <c r="J82" s="412"/>
    </row>
    <row r="83" spans="1:10" ht="15.75">
      <c r="A83" s="992"/>
      <c r="B83" s="829" t="s">
        <v>170</v>
      </c>
      <c r="C83" s="31" t="s">
        <v>171</v>
      </c>
      <c r="D83" s="395"/>
      <c r="E83" s="396"/>
      <c r="F83" s="406"/>
      <c r="G83" s="62"/>
      <c r="H83" s="111"/>
      <c r="I83" s="317"/>
      <c r="J83" s="412"/>
    </row>
    <row r="84" spans="1:10" ht="15.75">
      <c r="A84" s="992"/>
      <c r="B84" s="829"/>
      <c r="C84" s="586" t="s">
        <v>172</v>
      </c>
      <c r="D84" s="30">
        <v>1</v>
      </c>
      <c r="E84" s="394">
        <v>80</v>
      </c>
      <c r="F84" s="233">
        <v>1.2333333333333334</v>
      </c>
      <c r="G84" s="431"/>
      <c r="H84" s="317">
        <v>1</v>
      </c>
      <c r="I84" s="317"/>
      <c r="J84" s="412">
        <v>1</v>
      </c>
    </row>
    <row r="85" spans="1:10" ht="15.75">
      <c r="A85" s="992"/>
      <c r="B85" s="829"/>
      <c r="C85" s="31" t="s">
        <v>173</v>
      </c>
      <c r="D85" s="395"/>
      <c r="E85" s="396"/>
      <c r="F85" s="406"/>
      <c r="G85" s="62"/>
      <c r="H85" s="111"/>
      <c r="I85" s="317"/>
      <c r="J85" s="412"/>
    </row>
    <row r="86" spans="1:10" ht="15.75">
      <c r="A86" s="1147" t="s">
        <v>147</v>
      </c>
      <c r="B86" s="1148"/>
      <c r="C86" s="1148"/>
      <c r="D86" s="616">
        <v>4</v>
      </c>
      <c r="E86" s="774">
        <v>310</v>
      </c>
      <c r="F86" s="708">
        <v>1.1548387096774193</v>
      </c>
      <c r="G86" s="614">
        <v>0.18181818181818182</v>
      </c>
      <c r="H86" s="700">
        <v>1.014692378328742</v>
      </c>
      <c r="I86" s="700">
        <v>0.25454545454545452</v>
      </c>
      <c r="J86" s="775">
        <v>0.65349432857665568</v>
      </c>
    </row>
    <row r="87" spans="1:10" ht="15.75">
      <c r="A87" s="992" t="s">
        <v>174</v>
      </c>
      <c r="B87" s="829" t="s">
        <v>100</v>
      </c>
      <c r="C87" s="31" t="s">
        <v>101</v>
      </c>
      <c r="D87" s="395"/>
      <c r="E87" s="396"/>
      <c r="F87" s="406"/>
      <c r="G87" s="62"/>
      <c r="H87" s="111"/>
      <c r="I87" s="317"/>
      <c r="J87" s="412"/>
    </row>
    <row r="88" spans="1:10" ht="15.75">
      <c r="A88" s="992"/>
      <c r="B88" s="829"/>
      <c r="C88" s="586" t="s">
        <v>102</v>
      </c>
      <c r="D88" s="30">
        <v>1</v>
      </c>
      <c r="E88" s="394">
        <v>100</v>
      </c>
      <c r="F88" s="233">
        <v>1.1333333333333333</v>
      </c>
      <c r="G88" s="62"/>
      <c r="H88" s="317">
        <v>0.11320754716981132</v>
      </c>
      <c r="I88" s="317"/>
      <c r="J88" s="412">
        <v>0.23553719008264462</v>
      </c>
    </row>
    <row r="89" spans="1:10" ht="15.75">
      <c r="A89" s="992"/>
      <c r="B89" s="829"/>
      <c r="C89" s="31" t="s">
        <v>103</v>
      </c>
      <c r="D89" s="395"/>
      <c r="E89" s="396"/>
      <c r="F89" s="406"/>
      <c r="G89" s="62"/>
      <c r="H89" s="111"/>
      <c r="I89" s="317"/>
      <c r="J89" s="412"/>
    </row>
    <row r="90" spans="1:10" ht="15.75">
      <c r="A90" s="992"/>
      <c r="B90" s="639" t="s">
        <v>104</v>
      </c>
      <c r="C90" s="586" t="s">
        <v>105</v>
      </c>
      <c r="D90" s="30">
        <v>1</v>
      </c>
      <c r="E90" s="394">
        <v>150</v>
      </c>
      <c r="F90" s="233">
        <v>1.1466666666666667</v>
      </c>
      <c r="G90" s="431"/>
      <c r="H90" s="317">
        <v>0.39705882352941174</v>
      </c>
      <c r="I90" s="317"/>
      <c r="J90" s="412">
        <v>0.74614065180102918</v>
      </c>
    </row>
    <row r="91" spans="1:10" ht="15.75">
      <c r="A91" s="992"/>
      <c r="B91" s="941" t="s">
        <v>175</v>
      </c>
      <c r="C91" s="31" t="s">
        <v>107</v>
      </c>
      <c r="D91" s="397"/>
      <c r="E91" s="398"/>
      <c r="F91" s="407"/>
      <c r="G91" s="404"/>
      <c r="H91" s="407"/>
      <c r="I91" s="407"/>
      <c r="J91" s="414"/>
    </row>
    <row r="92" spans="1:10" ht="15.75">
      <c r="A92" s="992"/>
      <c r="B92" s="941"/>
      <c r="C92" s="31" t="s">
        <v>108</v>
      </c>
      <c r="D92" s="397"/>
      <c r="E92" s="398"/>
      <c r="F92" s="407"/>
      <c r="G92" s="404"/>
      <c r="H92" s="407"/>
      <c r="I92" s="407"/>
      <c r="J92" s="414"/>
    </row>
    <row r="93" spans="1:10" ht="15.75">
      <c r="A93" s="992"/>
      <c r="B93" s="941"/>
      <c r="C93" s="31" t="s">
        <v>176</v>
      </c>
      <c r="D93" s="397"/>
      <c r="E93" s="398"/>
      <c r="F93" s="407"/>
      <c r="G93" s="404"/>
      <c r="H93" s="407"/>
      <c r="I93" s="407"/>
      <c r="J93" s="414"/>
    </row>
    <row r="94" spans="1:10" ht="15.75">
      <c r="A94" s="1147" t="s">
        <v>147</v>
      </c>
      <c r="B94" s="1148"/>
      <c r="C94" s="1148"/>
      <c r="D94" s="616">
        <v>2</v>
      </c>
      <c r="E94" s="774">
        <v>250</v>
      </c>
      <c r="F94" s="708">
        <v>1.1413333333333333</v>
      </c>
      <c r="G94" s="670"/>
      <c r="H94" s="700">
        <v>0.25240384615384615</v>
      </c>
      <c r="I94" s="700"/>
      <c r="J94" s="775">
        <v>0.42746615087040618</v>
      </c>
    </row>
    <row r="95" spans="1:10" ht="15.75">
      <c r="A95" s="992" t="s">
        <v>177</v>
      </c>
      <c r="B95" s="941" t="s">
        <v>110</v>
      </c>
      <c r="C95" s="31" t="s">
        <v>111</v>
      </c>
      <c r="D95" s="397"/>
      <c r="E95" s="398"/>
      <c r="F95" s="407"/>
      <c r="G95" s="404"/>
      <c r="H95" s="407"/>
      <c r="I95" s="407"/>
      <c r="J95" s="414"/>
    </row>
    <row r="96" spans="1:10" ht="15.75">
      <c r="A96" s="992"/>
      <c r="B96" s="941"/>
      <c r="C96" s="31" t="s">
        <v>112</v>
      </c>
      <c r="D96" s="397"/>
      <c r="E96" s="398"/>
      <c r="F96" s="407"/>
      <c r="G96" s="404"/>
      <c r="H96" s="407"/>
      <c r="I96" s="407"/>
      <c r="J96" s="414"/>
    </row>
    <row r="97" spans="1:10" ht="15.75">
      <c r="A97" s="992"/>
      <c r="B97" s="941"/>
      <c r="C97" s="31" t="s">
        <v>178</v>
      </c>
      <c r="D97" s="397"/>
      <c r="E97" s="398"/>
      <c r="F97" s="407"/>
      <c r="G97" s="404"/>
      <c r="H97" s="407"/>
      <c r="I97" s="407"/>
      <c r="J97" s="414"/>
    </row>
    <row r="98" spans="1:10" ht="15.75">
      <c r="A98" s="992"/>
      <c r="B98" s="941" t="s">
        <v>114</v>
      </c>
      <c r="C98" s="31" t="s">
        <v>179</v>
      </c>
      <c r="D98" s="397"/>
      <c r="E98" s="398"/>
      <c r="F98" s="407"/>
      <c r="G98" s="404"/>
      <c r="H98" s="407"/>
      <c r="I98" s="407"/>
      <c r="J98" s="414"/>
    </row>
    <row r="99" spans="1:10" ht="15.75">
      <c r="A99" s="992"/>
      <c r="B99" s="941"/>
      <c r="C99" s="31" t="s">
        <v>116</v>
      </c>
      <c r="D99" s="397"/>
      <c r="E99" s="398"/>
      <c r="F99" s="407"/>
      <c r="G99" s="404"/>
      <c r="H99" s="407"/>
      <c r="I99" s="407"/>
      <c r="J99" s="414"/>
    </row>
    <row r="100" spans="1:10" ht="15.75">
      <c r="A100" s="992"/>
      <c r="B100" s="941"/>
      <c r="C100" s="31" t="s">
        <v>117</v>
      </c>
      <c r="D100" s="397"/>
      <c r="E100" s="398"/>
      <c r="F100" s="407"/>
      <c r="G100" s="404"/>
      <c r="H100" s="407"/>
      <c r="I100" s="407"/>
      <c r="J100" s="414"/>
    </row>
    <row r="101" spans="1:10" ht="15.75">
      <c r="A101" s="992"/>
      <c r="B101" s="941" t="s">
        <v>180</v>
      </c>
      <c r="C101" s="31" t="s">
        <v>181</v>
      </c>
      <c r="D101" s="397"/>
      <c r="E101" s="398"/>
      <c r="F101" s="407"/>
      <c r="G101" s="404"/>
      <c r="H101" s="407"/>
      <c r="I101" s="407"/>
      <c r="J101" s="414"/>
    </row>
    <row r="102" spans="1:10" ht="15.75">
      <c r="A102" s="992"/>
      <c r="B102" s="941"/>
      <c r="C102" s="31" t="s">
        <v>120</v>
      </c>
      <c r="D102" s="397"/>
      <c r="E102" s="398"/>
      <c r="F102" s="407"/>
      <c r="G102" s="404"/>
      <c r="H102" s="407"/>
      <c r="I102" s="407"/>
      <c r="J102" s="414"/>
    </row>
    <row r="103" spans="1:10" ht="15.75">
      <c r="A103" s="992"/>
      <c r="B103" s="941" t="s">
        <v>121</v>
      </c>
      <c r="C103" s="31" t="s">
        <v>182</v>
      </c>
      <c r="D103" s="397"/>
      <c r="E103" s="398"/>
      <c r="F103" s="407"/>
      <c r="G103" s="404"/>
      <c r="H103" s="407"/>
      <c r="I103" s="407"/>
      <c r="J103" s="414"/>
    </row>
    <row r="104" spans="1:10" ht="15.75">
      <c r="A104" s="992"/>
      <c r="B104" s="941"/>
      <c r="C104" s="31" t="s">
        <v>183</v>
      </c>
      <c r="D104" s="397"/>
      <c r="E104" s="398"/>
      <c r="F104" s="407"/>
      <c r="G104" s="404"/>
      <c r="H104" s="407"/>
      <c r="I104" s="407"/>
      <c r="J104" s="414"/>
    </row>
    <row r="105" spans="1:10" ht="15.75">
      <c r="A105" s="992"/>
      <c r="B105" s="941" t="s">
        <v>124</v>
      </c>
      <c r="C105" s="31" t="s">
        <v>125</v>
      </c>
      <c r="D105" s="397"/>
      <c r="E105" s="398"/>
      <c r="F105" s="407"/>
      <c r="G105" s="404"/>
      <c r="H105" s="407"/>
      <c r="I105" s="407"/>
      <c r="J105" s="414"/>
    </row>
    <row r="106" spans="1:10" ht="15.75">
      <c r="A106" s="992"/>
      <c r="B106" s="941"/>
      <c r="C106" s="31" t="s">
        <v>126</v>
      </c>
      <c r="D106" s="397"/>
      <c r="E106" s="398"/>
      <c r="F106" s="407"/>
      <c r="G106" s="404"/>
      <c r="H106" s="407"/>
      <c r="I106" s="407"/>
      <c r="J106" s="414"/>
    </row>
    <row r="107" spans="1:10" ht="15.75">
      <c r="A107" s="992"/>
      <c r="B107" s="829" t="s">
        <v>127</v>
      </c>
      <c r="C107" s="31" t="s">
        <v>128</v>
      </c>
      <c r="D107" s="395"/>
      <c r="E107" s="396"/>
      <c r="F107" s="406"/>
      <c r="G107" s="62"/>
      <c r="H107" s="111"/>
      <c r="I107" s="317"/>
      <c r="J107" s="412"/>
    </row>
    <row r="108" spans="1:10" ht="15.75">
      <c r="A108" s="992"/>
      <c r="B108" s="829"/>
      <c r="C108" s="31" t="s">
        <v>129</v>
      </c>
      <c r="D108" s="395"/>
      <c r="E108" s="396"/>
      <c r="F108" s="406"/>
      <c r="G108" s="62"/>
      <c r="H108" s="111"/>
      <c r="I108" s="317"/>
      <c r="J108" s="412"/>
    </row>
    <row r="109" spans="1:10" ht="16.5" thickBot="1">
      <c r="A109" s="1134"/>
      <c r="B109" s="873"/>
      <c r="C109" s="615" t="s">
        <v>184</v>
      </c>
      <c r="D109" s="400">
        <v>1</v>
      </c>
      <c r="E109" s="401">
        <v>100</v>
      </c>
      <c r="F109" s="405">
        <v>0.98333333333333328</v>
      </c>
      <c r="G109" s="434"/>
      <c r="H109" s="409">
        <v>0.8666666666666667</v>
      </c>
      <c r="I109" s="409">
        <v>0.52777777777777779</v>
      </c>
      <c r="J109" s="415">
        <v>0.37926675094816686</v>
      </c>
    </row>
    <row r="110" spans="1:10" ht="16.5" thickBot="1">
      <c r="A110" s="1139" t="s">
        <v>147</v>
      </c>
      <c r="B110" s="1140"/>
      <c r="C110" s="1140"/>
      <c r="D110" s="776">
        <v>1</v>
      </c>
      <c r="E110" s="777">
        <v>100</v>
      </c>
      <c r="F110" s="778">
        <v>0.98333333333333328</v>
      </c>
      <c r="G110" s="779"/>
      <c r="H110" s="780">
        <v>0.8666666666666667</v>
      </c>
      <c r="I110" s="780">
        <v>0.52777777777777779</v>
      </c>
      <c r="J110" s="781">
        <v>0.37926675094816686</v>
      </c>
    </row>
    <row r="111" spans="1:10" ht="15.75">
      <c r="A111" s="559" t="s">
        <v>265</v>
      </c>
      <c r="B111" s="177"/>
      <c r="C111" s="177"/>
      <c r="D111" s="177"/>
      <c r="E111" s="177"/>
      <c r="F111" s="177"/>
      <c r="G111" s="560"/>
      <c r="H111" s="177"/>
      <c r="I111" s="177"/>
      <c r="J111" s="558"/>
    </row>
    <row r="112" spans="1:10" ht="15.75">
      <c r="A112" s="559"/>
      <c r="B112" s="177"/>
      <c r="C112" s="177"/>
      <c r="D112" s="177"/>
      <c r="E112" s="177"/>
      <c r="F112" s="177"/>
      <c r="G112" s="560"/>
      <c r="H112" s="177"/>
      <c r="I112" s="177"/>
      <c r="J112" s="558"/>
    </row>
    <row r="113" spans="1:29" ht="20.100000000000001" customHeight="1">
      <c r="A113" s="1141" t="s">
        <v>369</v>
      </c>
      <c r="B113" s="1142"/>
      <c r="C113" s="561"/>
      <c r="D113" s="562"/>
      <c r="E113" s="562"/>
      <c r="F113" s="562"/>
      <c r="G113" s="560"/>
      <c r="H113" s="177"/>
      <c r="I113" s="177"/>
      <c r="J113" s="558"/>
    </row>
    <row r="114" spans="1:29" ht="20.100000000000001" customHeight="1">
      <c r="A114" s="992" t="s">
        <v>141</v>
      </c>
      <c r="B114" s="832" t="s">
        <v>1</v>
      </c>
      <c r="C114" s="893" t="s">
        <v>2</v>
      </c>
      <c r="D114" s="893" t="s">
        <v>266</v>
      </c>
      <c r="E114" s="893" t="s">
        <v>267</v>
      </c>
      <c r="F114" s="1138" t="s">
        <v>239</v>
      </c>
      <c r="G114" s="1138" t="s">
        <v>271</v>
      </c>
      <c r="H114" s="1138" t="s">
        <v>272</v>
      </c>
      <c r="I114" s="1138" t="s">
        <v>273</v>
      </c>
      <c r="J114" s="1138" t="s">
        <v>274</v>
      </c>
    </row>
    <row r="115" spans="1:29" ht="28.5" customHeight="1">
      <c r="A115" s="992"/>
      <c r="B115" s="832"/>
      <c r="C115" s="893"/>
      <c r="D115" s="893"/>
      <c r="E115" s="893"/>
      <c r="F115" s="1138"/>
      <c r="G115" s="1138"/>
      <c r="H115" s="1138"/>
      <c r="I115" s="1138"/>
      <c r="J115" s="1138"/>
    </row>
    <row r="116" spans="1:29" ht="34.5" customHeight="1">
      <c r="A116" s="992"/>
      <c r="B116" s="832"/>
      <c r="C116" s="893"/>
      <c r="D116" s="893"/>
      <c r="E116" s="893"/>
      <c r="F116" s="1138"/>
      <c r="G116" s="1138"/>
      <c r="H116" s="1138"/>
      <c r="I116" s="1138"/>
      <c r="J116" s="1138"/>
    </row>
    <row r="117" spans="1:29" ht="48.75" customHeight="1">
      <c r="A117" s="992"/>
      <c r="B117" s="832"/>
      <c r="C117" s="893"/>
      <c r="D117" s="893"/>
      <c r="E117" s="893"/>
      <c r="F117" s="1138"/>
      <c r="G117" s="1138"/>
      <c r="H117" s="1138"/>
      <c r="I117" s="1138"/>
      <c r="J117" s="1138"/>
    </row>
    <row r="118" spans="1:29" ht="20.100000000000001" customHeight="1">
      <c r="A118" s="772" t="s">
        <v>154</v>
      </c>
      <c r="B118" s="773" t="s">
        <v>47</v>
      </c>
      <c r="C118" s="586" t="s">
        <v>48</v>
      </c>
      <c r="D118" s="30">
        <v>1</v>
      </c>
      <c r="E118" s="30">
        <v>110</v>
      </c>
      <c r="F118" s="111">
        <v>1.01</v>
      </c>
      <c r="G118" s="45">
        <v>1</v>
      </c>
      <c r="H118" s="45">
        <v>1</v>
      </c>
      <c r="I118" s="45">
        <v>0</v>
      </c>
      <c r="J118" s="411">
        <v>0.26</v>
      </c>
    </row>
    <row r="119" spans="1:29" ht="20.100000000000001" customHeight="1">
      <c r="A119" s="161"/>
      <c r="B119" s="162"/>
      <c r="C119" s="162"/>
      <c r="D119" s="402"/>
      <c r="E119" s="402"/>
      <c r="F119" s="162"/>
      <c r="G119" s="403"/>
      <c r="H119" s="410"/>
      <c r="I119" s="410"/>
      <c r="J119" s="416"/>
    </row>
    <row r="120" spans="1:29" ht="20.100000000000001" customHeight="1">
      <c r="A120" s="1143" t="s">
        <v>268</v>
      </c>
      <c r="B120" s="1144"/>
      <c r="C120" s="162"/>
      <c r="D120" s="402"/>
      <c r="E120" s="402"/>
      <c r="F120" s="162"/>
      <c r="G120" s="403"/>
      <c r="H120" s="410"/>
      <c r="I120" s="410"/>
      <c r="J120" s="416"/>
    </row>
    <row r="121" spans="1:29" ht="20.100000000000001" customHeight="1">
      <c r="A121" s="772" t="s">
        <v>156</v>
      </c>
      <c r="B121" s="773" t="s">
        <v>60</v>
      </c>
      <c r="C121" s="586" t="s">
        <v>64</v>
      </c>
      <c r="D121" s="30">
        <v>1</v>
      </c>
      <c r="E121" s="30">
        <v>1150</v>
      </c>
      <c r="F121" s="111">
        <v>1.03</v>
      </c>
      <c r="G121" s="431"/>
      <c r="H121" s="45">
        <v>2.14</v>
      </c>
      <c r="I121" s="45">
        <v>2.5</v>
      </c>
      <c r="J121" s="411">
        <v>1</v>
      </c>
    </row>
    <row r="122" spans="1:29" ht="20.100000000000001" customHeight="1">
      <c r="A122" s="161"/>
      <c r="B122" s="162"/>
      <c r="C122" s="162"/>
      <c r="D122" s="403"/>
      <c r="E122" s="403"/>
      <c r="F122" s="162"/>
      <c r="G122" s="403"/>
      <c r="H122" s="410"/>
      <c r="I122" s="410"/>
      <c r="J122" s="416"/>
    </row>
    <row r="123" spans="1:29" ht="20.100000000000001" customHeight="1" thickBot="1">
      <c r="A123" s="1145" t="s">
        <v>185</v>
      </c>
      <c r="B123" s="1146"/>
      <c r="C123" s="1146"/>
      <c r="D123" s="782">
        <f>D15+D26+D42+D51+D68+D86+D94+D110+D118+D121</f>
        <v>32.333333333333329</v>
      </c>
      <c r="E123" s="782">
        <f>E15+E26+E42+E51+E68+E86+E94+E110+E118+E121</f>
        <v>5434</v>
      </c>
      <c r="F123" s="783">
        <v>1</v>
      </c>
      <c r="G123" s="784">
        <v>0.65</v>
      </c>
      <c r="H123" s="784">
        <v>1</v>
      </c>
      <c r="I123" s="784">
        <v>1.1100000000000001</v>
      </c>
      <c r="J123" s="785">
        <v>0.43</v>
      </c>
    </row>
    <row r="124" spans="1:29" s="4" customFormat="1">
      <c r="A124" s="160" t="s">
        <v>186</v>
      </c>
      <c r="B124" s="930" t="s">
        <v>375</v>
      </c>
      <c r="C124" s="930"/>
      <c r="D124" s="930"/>
      <c r="E124" s="930"/>
      <c r="F124" s="930"/>
      <c r="G124" s="930"/>
      <c r="H124" s="930"/>
      <c r="I124" s="930"/>
      <c r="J124" s="1097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</row>
    <row r="125" spans="1:29" s="4" customFormat="1">
      <c r="A125" s="158" t="s">
        <v>187</v>
      </c>
      <c r="B125" s="930" t="s">
        <v>188</v>
      </c>
      <c r="C125" s="930"/>
      <c r="D125" s="930"/>
      <c r="E125" s="930"/>
      <c r="F125" s="930"/>
      <c r="G125" s="930"/>
      <c r="H125" s="930"/>
      <c r="I125" s="930"/>
      <c r="J125" s="1097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6"/>
    </row>
    <row r="126" spans="1:29" s="4" customFormat="1">
      <c r="A126" s="159" t="s">
        <v>256</v>
      </c>
      <c r="B126" s="1098" t="s">
        <v>257</v>
      </c>
      <c r="C126" s="1098"/>
      <c r="D126" s="1098"/>
      <c r="E126" s="1098"/>
      <c r="F126" s="1098"/>
      <c r="G126" s="1098"/>
      <c r="H126" s="1098"/>
      <c r="I126" s="1098"/>
      <c r="J126" s="1099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6"/>
    </row>
    <row r="128" spans="1:29" ht="15.75">
      <c r="B128" s="431"/>
      <c r="C128" t="s">
        <v>370</v>
      </c>
    </row>
    <row r="134" spans="3:3">
      <c r="C134" s="4"/>
    </row>
  </sheetData>
  <mergeCells count="73"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A68:C68"/>
    <mergeCell ref="A69:A85"/>
    <mergeCell ref="B70:B71"/>
    <mergeCell ref="B72:B73"/>
    <mergeCell ref="B74:B75"/>
    <mergeCell ref="B76:B79"/>
    <mergeCell ref="B80:B82"/>
    <mergeCell ref="B83:B85"/>
    <mergeCell ref="C114:C117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B124:J124"/>
    <mergeCell ref="B125:J125"/>
    <mergeCell ref="B126:J126"/>
    <mergeCell ref="A120:B120"/>
    <mergeCell ref="A123:C123"/>
    <mergeCell ref="A1:J1"/>
    <mergeCell ref="A2:J2"/>
    <mergeCell ref="H114:H117"/>
    <mergeCell ref="I114:I117"/>
    <mergeCell ref="J114:J117"/>
    <mergeCell ref="G3:G6"/>
    <mergeCell ref="G114:G117"/>
    <mergeCell ref="F114:F117"/>
    <mergeCell ref="D114:D117"/>
    <mergeCell ref="E114:E117"/>
    <mergeCell ref="B105:B106"/>
    <mergeCell ref="B107:B109"/>
    <mergeCell ref="A110:C110"/>
    <mergeCell ref="A113:B113"/>
    <mergeCell ref="A114:A117"/>
    <mergeCell ref="B114:B1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H113"/>
  <sheetViews>
    <sheetView zoomScale="75" zoomScaleNormal="75" workbookViewId="0">
      <selection activeCell="J85" sqref="J85"/>
    </sheetView>
  </sheetViews>
  <sheetFormatPr defaultRowHeight="1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76" customWidth="1"/>
    <col min="7" max="7" width="18.5703125" customWidth="1"/>
    <col min="8" max="8" width="18.28515625" customWidth="1"/>
  </cols>
  <sheetData>
    <row r="1" spans="1:8" ht="27.75" customHeight="1">
      <c r="A1" s="921" t="s">
        <v>374</v>
      </c>
      <c r="B1" s="921"/>
      <c r="C1" s="921"/>
      <c r="D1" s="921"/>
      <c r="E1" s="921"/>
      <c r="F1" s="921"/>
      <c r="G1" s="921"/>
      <c r="H1" s="921"/>
    </row>
    <row r="2" spans="1:8" ht="29.25" customHeight="1">
      <c r="A2" s="1159" t="s">
        <v>280</v>
      </c>
      <c r="B2" s="1159"/>
      <c r="C2" s="1159"/>
      <c r="D2" s="1159"/>
      <c r="E2" s="1159"/>
      <c r="F2" s="1159"/>
      <c r="G2" s="1159"/>
      <c r="H2" s="1159"/>
    </row>
    <row r="3" spans="1:8" ht="15.75" customHeight="1">
      <c r="A3" s="843" t="s">
        <v>141</v>
      </c>
      <c r="B3" s="847" t="s">
        <v>1</v>
      </c>
      <c r="C3" s="846" t="s">
        <v>2</v>
      </c>
      <c r="D3" s="1160" t="s">
        <v>310</v>
      </c>
      <c r="E3" s="1162" t="s">
        <v>281</v>
      </c>
      <c r="F3" s="1155" t="s">
        <v>365</v>
      </c>
      <c r="G3" s="832" t="s">
        <v>311</v>
      </c>
      <c r="H3" s="832" t="s">
        <v>312</v>
      </c>
    </row>
    <row r="4" spans="1:8" ht="15" customHeight="1">
      <c r="A4" s="843"/>
      <c r="B4" s="847"/>
      <c r="C4" s="846"/>
      <c r="D4" s="1161"/>
      <c r="E4" s="1162"/>
      <c r="F4" s="1155"/>
      <c r="G4" s="832"/>
      <c r="H4" s="832"/>
    </row>
    <row r="5" spans="1:8" ht="15.75" customHeight="1">
      <c r="A5" s="843"/>
      <c r="B5" s="847"/>
      <c r="C5" s="846"/>
      <c r="D5" s="1161"/>
      <c r="E5" s="1162"/>
      <c r="F5" s="1155"/>
      <c r="G5" s="832"/>
      <c r="H5" s="832"/>
    </row>
    <row r="6" spans="1:8" ht="47.25" customHeight="1">
      <c r="A6" s="1153"/>
      <c r="B6" s="852"/>
      <c r="C6" s="1154"/>
      <c r="D6" s="1161"/>
      <c r="E6" s="1163"/>
      <c r="F6" s="1155"/>
      <c r="G6" s="832"/>
      <c r="H6" s="832"/>
    </row>
    <row r="7" spans="1:8" ht="15.75" hidden="1">
      <c r="A7" s="1028" t="s">
        <v>143</v>
      </c>
      <c r="B7" s="1028" t="s">
        <v>4</v>
      </c>
      <c r="C7" s="174" t="s">
        <v>5</v>
      </c>
      <c r="D7" s="367"/>
      <c r="E7" s="367"/>
      <c r="F7" s="367"/>
      <c r="G7" s="367"/>
      <c r="H7" s="367"/>
    </row>
    <row r="8" spans="1:8" ht="15.75" hidden="1">
      <c r="A8" s="1028"/>
      <c r="B8" s="1028"/>
      <c r="C8" s="174" t="s">
        <v>6</v>
      </c>
      <c r="D8" s="367"/>
      <c r="E8" s="367"/>
      <c r="F8" s="367"/>
      <c r="G8" s="367"/>
      <c r="H8" s="367"/>
    </row>
    <row r="9" spans="1:8" ht="15.75" hidden="1">
      <c r="A9" s="1028"/>
      <c r="B9" s="1028" t="s">
        <v>7</v>
      </c>
      <c r="C9" s="174" t="s">
        <v>8</v>
      </c>
      <c r="D9" s="367"/>
      <c r="E9" s="367"/>
      <c r="F9" s="367"/>
      <c r="G9" s="367"/>
      <c r="H9" s="367"/>
    </row>
    <row r="10" spans="1:8" ht="15.75" hidden="1">
      <c r="A10" s="1028"/>
      <c r="B10" s="1028"/>
      <c r="C10" s="174" t="s">
        <v>9</v>
      </c>
      <c r="D10" s="367"/>
      <c r="E10" s="367"/>
      <c r="F10" s="367"/>
      <c r="G10" s="367"/>
      <c r="H10" s="367"/>
    </row>
    <row r="11" spans="1:8" ht="15.75" hidden="1">
      <c r="A11" s="1028"/>
      <c r="B11" s="1028"/>
      <c r="C11" s="174" t="s">
        <v>10</v>
      </c>
      <c r="D11" s="367"/>
      <c r="E11" s="367"/>
      <c r="F11" s="367"/>
      <c r="G11" s="367"/>
      <c r="H11" s="367"/>
    </row>
    <row r="12" spans="1:8" ht="15.75" hidden="1">
      <c r="A12" s="1028"/>
      <c r="B12" s="1028" t="s">
        <v>247</v>
      </c>
      <c r="C12" s="174" t="s">
        <v>12</v>
      </c>
      <c r="D12" s="367"/>
      <c r="E12" s="367"/>
      <c r="F12" s="367"/>
      <c r="G12" s="367"/>
      <c r="H12" s="367"/>
    </row>
    <row r="13" spans="1:8" ht="15.75" hidden="1">
      <c r="A13" s="1028"/>
      <c r="B13" s="1028"/>
      <c r="C13" s="174" t="s">
        <v>13</v>
      </c>
      <c r="D13" s="367"/>
      <c r="E13" s="367"/>
      <c r="F13" s="367"/>
      <c r="G13" s="367"/>
      <c r="H13" s="367"/>
    </row>
    <row r="14" spans="1:8" ht="15.75" hidden="1">
      <c r="A14" s="1028"/>
      <c r="B14" s="1028"/>
      <c r="C14" s="174" t="s">
        <v>14</v>
      </c>
      <c r="D14" s="367"/>
      <c r="E14" s="367"/>
      <c r="F14" s="367"/>
      <c r="G14" s="367"/>
      <c r="H14" s="367"/>
    </row>
    <row r="15" spans="1:8" hidden="1">
      <c r="A15" s="1156" t="s">
        <v>210</v>
      </c>
      <c r="B15" s="1156"/>
      <c r="C15" s="1156"/>
      <c r="D15" s="34"/>
      <c r="E15" s="34"/>
      <c r="F15" s="34"/>
      <c r="G15" s="172"/>
      <c r="H15" s="172"/>
    </row>
    <row r="16" spans="1:8" ht="15.75">
      <c r="A16" s="1028" t="s">
        <v>148</v>
      </c>
      <c r="B16" s="854" t="s">
        <v>15</v>
      </c>
      <c r="C16" s="598" t="s">
        <v>16</v>
      </c>
      <c r="D16" s="367"/>
      <c r="E16" s="367"/>
      <c r="F16" s="367"/>
      <c r="G16" s="367"/>
      <c r="H16" s="367"/>
    </row>
    <row r="17" spans="1:8" ht="15.75">
      <c r="A17" s="1028"/>
      <c r="B17" s="854"/>
      <c r="C17" s="598" t="s">
        <v>17</v>
      </c>
      <c r="D17" s="367"/>
      <c r="E17" s="367"/>
      <c r="F17" s="367"/>
      <c r="G17" s="367"/>
      <c r="H17" s="367"/>
    </row>
    <row r="18" spans="1:8" ht="15.75">
      <c r="A18" s="1028"/>
      <c r="B18" s="854"/>
      <c r="C18" s="598" t="s">
        <v>18</v>
      </c>
      <c r="D18" s="367"/>
      <c r="E18" s="367"/>
      <c r="F18" s="367"/>
      <c r="G18" s="367"/>
      <c r="H18" s="367"/>
    </row>
    <row r="19" spans="1:8" ht="15.75">
      <c r="A19" s="1028"/>
      <c r="B19" s="1028" t="s">
        <v>19</v>
      </c>
      <c r="C19" s="174" t="s">
        <v>20</v>
      </c>
      <c r="D19" s="367"/>
      <c r="E19" s="367"/>
      <c r="F19" s="367"/>
      <c r="G19" s="367"/>
      <c r="H19" s="367"/>
    </row>
    <row r="20" spans="1:8" ht="15.75">
      <c r="A20" s="1028"/>
      <c r="B20" s="1028"/>
      <c r="C20" s="174" t="s">
        <v>21</v>
      </c>
      <c r="D20" s="367"/>
      <c r="E20" s="367"/>
      <c r="F20" s="367"/>
      <c r="G20" s="367"/>
      <c r="H20" s="367"/>
    </row>
    <row r="21" spans="1:8" ht="15.75">
      <c r="A21" s="1028"/>
      <c r="B21" s="1028" t="s">
        <v>22</v>
      </c>
      <c r="C21" s="174" t="s">
        <v>23</v>
      </c>
      <c r="D21" s="367"/>
      <c r="E21" s="367"/>
      <c r="F21" s="367"/>
      <c r="G21" s="367"/>
      <c r="H21" s="367"/>
    </row>
    <row r="22" spans="1:8" ht="15.75">
      <c r="A22" s="1028"/>
      <c r="B22" s="1028"/>
      <c r="C22" s="174" t="s">
        <v>24</v>
      </c>
      <c r="D22" s="367"/>
      <c r="E22" s="367"/>
      <c r="F22" s="367"/>
      <c r="G22" s="367"/>
      <c r="H22" s="367"/>
    </row>
    <row r="23" spans="1:8" ht="15.75">
      <c r="A23" s="1028"/>
      <c r="B23" s="1028" t="s">
        <v>25</v>
      </c>
      <c r="C23" s="174" t="s">
        <v>26</v>
      </c>
      <c r="D23" s="367"/>
      <c r="E23" s="367"/>
      <c r="F23" s="367"/>
      <c r="G23" s="367"/>
      <c r="H23" s="367"/>
    </row>
    <row r="24" spans="1:8" ht="15.75">
      <c r="A24" s="1028"/>
      <c r="B24" s="1028"/>
      <c r="C24" s="174" t="s">
        <v>27</v>
      </c>
      <c r="D24" s="367"/>
      <c r="E24" s="367"/>
      <c r="F24" s="367"/>
      <c r="G24" s="367"/>
      <c r="H24" s="367"/>
    </row>
    <row r="25" spans="1:8" ht="15.75">
      <c r="A25" s="1028"/>
      <c r="B25" s="1028"/>
      <c r="C25" s="174" t="s">
        <v>28</v>
      </c>
      <c r="D25" s="367"/>
      <c r="E25" s="367"/>
      <c r="F25" s="367"/>
      <c r="G25" s="367"/>
      <c r="H25" s="367"/>
    </row>
    <row r="26" spans="1:8">
      <c r="A26" s="1157" t="s">
        <v>211</v>
      </c>
      <c r="B26" s="1157"/>
      <c r="C26" s="1157"/>
      <c r="D26" s="603"/>
      <c r="E26" s="603"/>
      <c r="F26" s="705"/>
      <c r="G26" s="705"/>
      <c r="H26" s="705"/>
    </row>
    <row r="27" spans="1:8" ht="15.75">
      <c r="A27" s="1028" t="s">
        <v>150</v>
      </c>
      <c r="B27" s="1028" t="s">
        <v>29</v>
      </c>
      <c r="C27" s="174" t="s">
        <v>30</v>
      </c>
      <c r="D27" s="367"/>
      <c r="E27" s="367"/>
      <c r="F27" s="367"/>
      <c r="G27" s="367"/>
      <c r="H27" s="367"/>
    </row>
    <row r="28" spans="1:8" ht="15.75">
      <c r="A28" s="1028"/>
      <c r="B28" s="1028"/>
      <c r="C28" s="174" t="s">
        <v>31</v>
      </c>
      <c r="D28" s="367"/>
      <c r="E28" s="367"/>
      <c r="F28" s="367"/>
      <c r="G28" s="367"/>
      <c r="H28" s="367"/>
    </row>
    <row r="29" spans="1:8" ht="15.75">
      <c r="A29" s="1028"/>
      <c r="B29" s="1028"/>
      <c r="C29" s="174" t="s">
        <v>32</v>
      </c>
      <c r="D29" s="367"/>
      <c r="E29" s="367"/>
      <c r="F29" s="367"/>
      <c r="G29" s="367"/>
      <c r="H29" s="367"/>
    </row>
    <row r="30" spans="1:8" ht="15.75">
      <c r="A30" s="1028"/>
      <c r="B30" s="1028"/>
      <c r="C30" s="174" t="s">
        <v>33</v>
      </c>
      <c r="D30" s="367"/>
      <c r="E30" s="367"/>
      <c r="F30" s="367"/>
      <c r="G30" s="367"/>
      <c r="H30" s="367"/>
    </row>
    <row r="31" spans="1:8" ht="15.75">
      <c r="A31" s="1028"/>
      <c r="B31" s="1028"/>
      <c r="C31" s="174" t="s">
        <v>34</v>
      </c>
      <c r="D31" s="367"/>
      <c r="E31" s="367"/>
      <c r="F31" s="367"/>
      <c r="G31" s="367"/>
      <c r="H31" s="367"/>
    </row>
    <row r="32" spans="1:8">
      <c r="A32" s="1028"/>
      <c r="B32" s="843" t="s">
        <v>35</v>
      </c>
      <c r="C32" s="174" t="s">
        <v>36</v>
      </c>
      <c r="D32" s="368"/>
      <c r="E32" s="368"/>
      <c r="F32" s="173"/>
      <c r="G32" s="33"/>
      <c r="H32" s="33"/>
    </row>
    <row r="33" spans="1:8">
      <c r="A33" s="1028"/>
      <c r="B33" s="843"/>
      <c r="C33" s="174" t="s">
        <v>37</v>
      </c>
      <c r="D33" s="368"/>
      <c r="E33" s="368"/>
      <c r="F33" s="173"/>
      <c r="G33" s="33"/>
      <c r="H33" s="33"/>
    </row>
    <row r="34" spans="1:8">
      <c r="A34" s="1028"/>
      <c r="B34" s="843"/>
      <c r="C34" s="174" t="s">
        <v>38</v>
      </c>
      <c r="D34" s="368"/>
      <c r="E34" s="368"/>
      <c r="F34" s="173"/>
      <c r="G34" s="33"/>
      <c r="H34" s="33"/>
    </row>
    <row r="35" spans="1:8">
      <c r="A35" s="1028"/>
      <c r="B35" s="843"/>
      <c r="C35" s="174" t="s">
        <v>39</v>
      </c>
      <c r="D35" s="368"/>
      <c r="E35" s="368"/>
      <c r="F35" s="173"/>
      <c r="G35" s="33"/>
      <c r="H35" s="33"/>
    </row>
    <row r="36" spans="1:8">
      <c r="A36" s="1028"/>
      <c r="B36" s="843"/>
      <c r="C36" s="174" t="s">
        <v>40</v>
      </c>
      <c r="D36" s="368"/>
      <c r="E36" s="368"/>
      <c r="F36" s="173"/>
      <c r="G36" s="33"/>
      <c r="H36" s="33"/>
    </row>
    <row r="37" spans="1:8">
      <c r="A37" s="1028"/>
      <c r="B37" s="843"/>
      <c r="C37" s="597" t="s">
        <v>41</v>
      </c>
      <c r="D37" s="368">
        <v>1</v>
      </c>
      <c r="E37" s="368">
        <v>12</v>
      </c>
      <c r="F37" s="438">
        <v>83</v>
      </c>
      <c r="G37" s="366">
        <v>100</v>
      </c>
      <c r="H37" s="366">
        <v>100</v>
      </c>
    </row>
    <row r="38" spans="1:8" ht="15.75">
      <c r="A38" s="1028"/>
      <c r="B38" s="1028" t="s">
        <v>42</v>
      </c>
      <c r="C38" s="174" t="s">
        <v>43</v>
      </c>
      <c r="D38" s="367"/>
      <c r="E38" s="367"/>
      <c r="F38" s="367"/>
      <c r="G38" s="367"/>
      <c r="H38" s="367"/>
    </row>
    <row r="39" spans="1:8" ht="15.75">
      <c r="A39" s="1028"/>
      <c r="B39" s="1028"/>
      <c r="C39" s="174" t="s">
        <v>44</v>
      </c>
      <c r="D39" s="367"/>
      <c r="E39" s="367"/>
      <c r="F39" s="367"/>
      <c r="G39" s="367"/>
      <c r="H39" s="367"/>
    </row>
    <row r="40" spans="1:8" ht="15.75">
      <c r="A40" s="1028"/>
      <c r="B40" s="1028"/>
      <c r="C40" s="174" t="s">
        <v>45</v>
      </c>
      <c r="D40" s="367"/>
      <c r="E40" s="367"/>
      <c r="F40" s="367"/>
      <c r="G40" s="367"/>
      <c r="H40" s="367"/>
    </row>
    <row r="41" spans="1:8" ht="15.75">
      <c r="A41" s="1028"/>
      <c r="B41" s="1028"/>
      <c r="C41" s="174" t="s">
        <v>46</v>
      </c>
      <c r="D41" s="367"/>
      <c r="E41" s="367"/>
      <c r="F41" s="367"/>
      <c r="G41" s="367"/>
      <c r="H41" s="367"/>
    </row>
    <row r="42" spans="1:8">
      <c r="A42" s="790"/>
      <c r="B42" s="714" t="s">
        <v>212</v>
      </c>
      <c r="C42" s="714"/>
      <c r="D42" s="603">
        <v>1</v>
      </c>
      <c r="E42" s="603">
        <v>12</v>
      </c>
      <c r="F42" s="705">
        <v>83</v>
      </c>
      <c r="G42" s="705">
        <v>100</v>
      </c>
      <c r="H42" s="705">
        <v>100</v>
      </c>
    </row>
    <row r="43" spans="1:8" ht="15.75" hidden="1">
      <c r="A43" s="1028" t="s">
        <v>154</v>
      </c>
      <c r="B43" s="1028" t="s">
        <v>47</v>
      </c>
      <c r="C43" s="174" t="s">
        <v>48</v>
      </c>
      <c r="D43" s="367"/>
      <c r="E43" s="367"/>
      <c r="F43" s="367"/>
      <c r="G43" s="367"/>
      <c r="H43" s="367"/>
    </row>
    <row r="44" spans="1:8" ht="15.75" hidden="1">
      <c r="A44" s="1028"/>
      <c r="B44" s="1028"/>
      <c r="C44" s="174" t="s">
        <v>49</v>
      </c>
      <c r="D44" s="367"/>
      <c r="E44" s="367"/>
      <c r="F44" s="367"/>
      <c r="G44" s="367"/>
      <c r="H44" s="367"/>
    </row>
    <row r="45" spans="1:8" ht="15.75" hidden="1">
      <c r="A45" s="1028"/>
      <c r="B45" s="1028"/>
      <c r="C45" s="174" t="s">
        <v>50</v>
      </c>
      <c r="D45" s="367"/>
      <c r="E45" s="367"/>
      <c r="F45" s="367"/>
      <c r="G45" s="367"/>
      <c r="H45" s="367"/>
    </row>
    <row r="46" spans="1:8" ht="15.75" hidden="1">
      <c r="A46" s="1028"/>
      <c r="B46" s="1028"/>
      <c r="C46" s="174" t="s">
        <v>51</v>
      </c>
      <c r="D46" s="367"/>
      <c r="E46" s="367"/>
      <c r="F46" s="367"/>
      <c r="G46" s="367"/>
      <c r="H46" s="367"/>
    </row>
    <row r="47" spans="1:8" ht="15.75" hidden="1">
      <c r="A47" s="1028"/>
      <c r="B47" s="1028"/>
      <c r="C47" s="174" t="s">
        <v>52</v>
      </c>
      <c r="D47" s="367"/>
      <c r="E47" s="367"/>
      <c r="F47" s="367"/>
      <c r="G47" s="367"/>
      <c r="H47" s="367"/>
    </row>
    <row r="48" spans="1:8" ht="15.75" hidden="1">
      <c r="A48" s="1028"/>
      <c r="B48" s="1028"/>
      <c r="C48" s="174" t="s">
        <v>53</v>
      </c>
      <c r="D48" s="367"/>
      <c r="E48" s="367"/>
      <c r="F48" s="367"/>
      <c r="G48" s="367"/>
      <c r="H48" s="367"/>
    </row>
    <row r="49" spans="1:8" ht="15.75" hidden="1">
      <c r="A49" s="1028"/>
      <c r="B49" s="1028"/>
      <c r="C49" s="174" t="s">
        <v>54</v>
      </c>
      <c r="D49" s="367"/>
      <c r="E49" s="367"/>
      <c r="F49" s="367"/>
      <c r="G49" s="367"/>
      <c r="H49" s="367"/>
    </row>
    <row r="50" spans="1:8" ht="15.75" hidden="1">
      <c r="A50" s="1028"/>
      <c r="B50" s="1028"/>
      <c r="C50" s="174" t="s">
        <v>55</v>
      </c>
      <c r="D50" s="367"/>
      <c r="E50" s="367"/>
      <c r="F50" s="367"/>
      <c r="G50" s="367"/>
      <c r="H50" s="367"/>
    </row>
    <row r="51" spans="1:8" hidden="1">
      <c r="A51" s="1156" t="s">
        <v>213</v>
      </c>
      <c r="B51" s="1156"/>
      <c r="C51" s="1156"/>
      <c r="D51" s="34"/>
      <c r="E51" s="34"/>
      <c r="F51" s="34"/>
      <c r="G51" s="34"/>
      <c r="H51" s="34"/>
    </row>
    <row r="52" spans="1:8" ht="15" customHeight="1">
      <c r="A52" s="1028" t="s">
        <v>156</v>
      </c>
      <c r="B52" s="847" t="s">
        <v>56</v>
      </c>
      <c r="C52" s="174" t="s">
        <v>57</v>
      </c>
      <c r="D52" s="368"/>
      <c r="E52" s="368"/>
      <c r="F52" s="173"/>
      <c r="G52" s="33"/>
      <c r="H52" s="33"/>
    </row>
    <row r="53" spans="1:8">
      <c r="A53" s="1028"/>
      <c r="B53" s="847"/>
      <c r="C53" s="174" t="s">
        <v>58</v>
      </c>
      <c r="D53" s="368"/>
      <c r="E53" s="368"/>
      <c r="F53" s="173"/>
      <c r="G53" s="33"/>
      <c r="H53" s="33"/>
    </row>
    <row r="54" spans="1:8">
      <c r="A54" s="1028"/>
      <c r="B54" s="847"/>
      <c r="C54" s="597" t="s">
        <v>59</v>
      </c>
      <c r="D54" s="368">
        <v>1</v>
      </c>
      <c r="E54" s="368">
        <v>12</v>
      </c>
      <c r="F54" s="438">
        <v>53</v>
      </c>
      <c r="G54" s="366">
        <v>15.789473684210527</v>
      </c>
      <c r="H54" s="366">
        <v>94.736842105263165</v>
      </c>
    </row>
    <row r="55" spans="1:8" ht="15.75">
      <c r="A55" s="1028"/>
      <c r="B55" s="1028" t="s">
        <v>60</v>
      </c>
      <c r="C55" s="174" t="s">
        <v>61</v>
      </c>
      <c r="D55" s="367"/>
      <c r="E55" s="367"/>
      <c r="F55" s="367"/>
      <c r="G55" s="367"/>
      <c r="H55" s="367"/>
    </row>
    <row r="56" spans="1:8" ht="15.75">
      <c r="A56" s="1028"/>
      <c r="B56" s="1028"/>
      <c r="C56" s="174" t="s">
        <v>62</v>
      </c>
      <c r="D56" s="367"/>
      <c r="E56" s="367"/>
      <c r="F56" s="367"/>
      <c r="G56" s="367"/>
      <c r="H56" s="367"/>
    </row>
    <row r="57" spans="1:8" ht="15.75">
      <c r="A57" s="1028"/>
      <c r="B57" s="1028"/>
      <c r="C57" s="174" t="s">
        <v>63</v>
      </c>
      <c r="D57" s="367"/>
      <c r="E57" s="367"/>
      <c r="F57" s="367"/>
      <c r="G57" s="367"/>
      <c r="H57" s="367"/>
    </row>
    <row r="58" spans="1:8" ht="15.75">
      <c r="A58" s="1028"/>
      <c r="B58" s="1028"/>
      <c r="C58" s="174" t="s">
        <v>64</v>
      </c>
      <c r="D58" s="367"/>
      <c r="E58" s="367"/>
      <c r="F58" s="367"/>
      <c r="G58" s="367"/>
      <c r="H58" s="367"/>
    </row>
    <row r="59" spans="1:8" ht="15.75">
      <c r="A59" s="1028"/>
      <c r="B59" s="1028"/>
      <c r="C59" s="174" t="s">
        <v>65</v>
      </c>
      <c r="D59" s="367"/>
      <c r="E59" s="367"/>
      <c r="F59" s="367"/>
      <c r="G59" s="367"/>
      <c r="H59" s="367"/>
    </row>
    <row r="60" spans="1:8" ht="15.75">
      <c r="A60" s="1028"/>
      <c r="B60" s="1028"/>
      <c r="C60" s="174" t="s">
        <v>66</v>
      </c>
      <c r="D60" s="367"/>
      <c r="E60" s="367"/>
      <c r="F60" s="367"/>
      <c r="G60" s="367"/>
      <c r="H60" s="367"/>
    </row>
    <row r="61" spans="1:8" ht="15.75">
      <c r="A61" s="1028"/>
      <c r="B61" s="1028" t="s">
        <v>67</v>
      </c>
      <c r="C61" s="174" t="s">
        <v>68</v>
      </c>
      <c r="D61" s="367"/>
      <c r="E61" s="367"/>
      <c r="F61" s="367"/>
      <c r="G61" s="367"/>
      <c r="H61" s="367"/>
    </row>
    <row r="62" spans="1:8" ht="15.75">
      <c r="A62" s="1028"/>
      <c r="B62" s="1028"/>
      <c r="C62" s="174" t="s">
        <v>69</v>
      </c>
      <c r="D62" s="367"/>
      <c r="E62" s="367"/>
      <c r="F62" s="367"/>
      <c r="G62" s="367"/>
      <c r="H62" s="367"/>
    </row>
    <row r="63" spans="1:8" ht="15.75">
      <c r="A63" s="1028"/>
      <c r="B63" s="1028"/>
      <c r="C63" s="174" t="s">
        <v>70</v>
      </c>
      <c r="D63" s="367"/>
      <c r="E63" s="367"/>
      <c r="F63" s="367"/>
      <c r="G63" s="367"/>
      <c r="H63" s="367"/>
    </row>
    <row r="64" spans="1:8" ht="15.75">
      <c r="A64" s="1028"/>
      <c r="B64" s="1028"/>
      <c r="C64" s="174" t="s">
        <v>71</v>
      </c>
      <c r="D64" s="367"/>
      <c r="E64" s="367"/>
      <c r="F64" s="367"/>
      <c r="G64" s="367"/>
      <c r="H64" s="367"/>
    </row>
    <row r="65" spans="1:8" ht="15.75">
      <c r="A65" s="1028"/>
      <c r="B65" s="1028" t="s">
        <v>294</v>
      </c>
      <c r="C65" s="174" t="s">
        <v>73</v>
      </c>
      <c r="D65" s="367"/>
      <c r="E65" s="367"/>
      <c r="F65" s="367"/>
      <c r="G65" s="367"/>
      <c r="H65" s="367"/>
    </row>
    <row r="66" spans="1:8" ht="15.75">
      <c r="A66" s="1028"/>
      <c r="B66" s="1028"/>
      <c r="C66" s="174" t="s">
        <v>74</v>
      </c>
      <c r="D66" s="367"/>
      <c r="E66" s="367"/>
      <c r="F66" s="367"/>
      <c r="G66" s="367"/>
      <c r="H66" s="367"/>
    </row>
    <row r="67" spans="1:8" ht="15.75">
      <c r="A67" s="1028"/>
      <c r="B67" s="1028"/>
      <c r="C67" s="174" t="s">
        <v>75</v>
      </c>
      <c r="D67" s="367"/>
      <c r="E67" s="367"/>
      <c r="F67" s="367"/>
      <c r="G67" s="367"/>
      <c r="H67" s="367"/>
    </row>
    <row r="68" spans="1:8">
      <c r="A68" s="1157" t="s">
        <v>215</v>
      </c>
      <c r="B68" s="1157"/>
      <c r="C68" s="1157"/>
      <c r="D68" s="603">
        <v>1</v>
      </c>
      <c r="E68" s="603">
        <v>12</v>
      </c>
      <c r="F68" s="705">
        <v>53</v>
      </c>
      <c r="G68" s="705">
        <v>15.789473684210527</v>
      </c>
      <c r="H68" s="705">
        <v>94.736842105263165</v>
      </c>
    </row>
    <row r="69" spans="1:8" ht="15.75">
      <c r="A69" s="1028" t="s">
        <v>162</v>
      </c>
      <c r="B69" s="643" t="s">
        <v>76</v>
      </c>
      <c r="C69" s="174" t="s">
        <v>77</v>
      </c>
      <c r="D69" s="367"/>
      <c r="E69" s="367"/>
      <c r="F69" s="367"/>
      <c r="G69" s="367"/>
      <c r="H69" s="367"/>
    </row>
    <row r="70" spans="1:8">
      <c r="A70" s="1028"/>
      <c r="B70" s="847" t="s">
        <v>78</v>
      </c>
      <c r="C70" s="597" t="s">
        <v>165</v>
      </c>
      <c r="D70" s="368">
        <v>1</v>
      </c>
      <c r="E70" s="368">
        <v>12</v>
      </c>
      <c r="F70" s="438">
        <v>28</v>
      </c>
      <c r="G70" s="366">
        <v>70</v>
      </c>
      <c r="H70" s="366">
        <v>100</v>
      </c>
    </row>
    <row r="71" spans="1:8" ht="15.75">
      <c r="A71" s="1028"/>
      <c r="B71" s="847"/>
      <c r="C71" s="174" t="s">
        <v>80</v>
      </c>
      <c r="D71" s="437"/>
      <c r="E71" s="437"/>
      <c r="F71" s="437"/>
      <c r="G71" s="437"/>
      <c r="H71" s="437"/>
    </row>
    <row r="72" spans="1:8" ht="15.75">
      <c r="A72" s="1028"/>
      <c r="B72" s="1028" t="s">
        <v>81</v>
      </c>
      <c r="C72" s="174" t="s">
        <v>82</v>
      </c>
      <c r="D72" s="367"/>
      <c r="E72" s="367"/>
      <c r="F72" s="367"/>
      <c r="G72" s="367"/>
      <c r="H72" s="367"/>
    </row>
    <row r="73" spans="1:8" ht="15.75">
      <c r="A73" s="1028"/>
      <c r="B73" s="1028"/>
      <c r="C73" s="174" t="s">
        <v>83</v>
      </c>
      <c r="D73" s="367"/>
      <c r="E73" s="367"/>
      <c r="F73" s="367"/>
      <c r="G73" s="367"/>
      <c r="H73" s="367"/>
    </row>
    <row r="74" spans="1:8" ht="15.75">
      <c r="A74" s="1028"/>
      <c r="B74" s="1028" t="s">
        <v>84</v>
      </c>
      <c r="C74" s="174" t="s">
        <v>85</v>
      </c>
      <c r="D74" s="367"/>
      <c r="E74" s="367"/>
      <c r="F74" s="367"/>
      <c r="G74" s="367"/>
      <c r="H74" s="367"/>
    </row>
    <row r="75" spans="1:8" ht="15.75">
      <c r="A75" s="1028"/>
      <c r="B75" s="1028"/>
      <c r="C75" s="174" t="s">
        <v>248</v>
      </c>
      <c r="D75" s="367"/>
      <c r="E75" s="367"/>
      <c r="F75" s="367"/>
      <c r="G75" s="367"/>
      <c r="H75" s="367"/>
    </row>
    <row r="76" spans="1:8" ht="15.75">
      <c r="A76" s="1028"/>
      <c r="B76" s="1028" t="s">
        <v>87</v>
      </c>
      <c r="C76" s="174" t="s">
        <v>88</v>
      </c>
      <c r="D76" s="367"/>
      <c r="E76" s="367"/>
      <c r="F76" s="367"/>
      <c r="G76" s="367"/>
      <c r="H76" s="367"/>
    </row>
    <row r="77" spans="1:8" ht="15.75">
      <c r="A77" s="1028"/>
      <c r="B77" s="1028"/>
      <c r="C77" s="174" t="s">
        <v>89</v>
      </c>
      <c r="D77" s="367"/>
      <c r="E77" s="367"/>
      <c r="F77" s="367"/>
      <c r="G77" s="367"/>
      <c r="H77" s="367"/>
    </row>
    <row r="78" spans="1:8" ht="15.75">
      <c r="A78" s="1028"/>
      <c r="B78" s="1028"/>
      <c r="C78" s="174" t="s">
        <v>90</v>
      </c>
      <c r="D78" s="367"/>
      <c r="E78" s="367"/>
      <c r="F78" s="367"/>
      <c r="G78" s="367"/>
      <c r="H78" s="367"/>
    </row>
    <row r="79" spans="1:8" ht="15.75">
      <c r="A79" s="1028"/>
      <c r="B79" s="1028"/>
      <c r="C79" s="174" t="s">
        <v>166</v>
      </c>
      <c r="D79" s="367"/>
      <c r="E79" s="367"/>
      <c r="F79" s="367"/>
      <c r="G79" s="367"/>
      <c r="H79" s="367"/>
    </row>
    <row r="80" spans="1:8" ht="15.75">
      <c r="A80" s="1028"/>
      <c r="B80" s="1028" t="s">
        <v>92</v>
      </c>
      <c r="C80" s="174" t="s">
        <v>93</v>
      </c>
      <c r="D80" s="367"/>
      <c r="E80" s="367"/>
      <c r="F80" s="367"/>
      <c r="G80" s="367"/>
      <c r="H80" s="367"/>
    </row>
    <row r="81" spans="1:8" ht="15.75">
      <c r="A81" s="1028"/>
      <c r="B81" s="1028"/>
      <c r="C81" s="174" t="s">
        <v>94</v>
      </c>
      <c r="D81" s="367"/>
      <c r="E81" s="367"/>
      <c r="F81" s="367"/>
      <c r="G81" s="367"/>
      <c r="H81" s="367"/>
    </row>
    <row r="82" spans="1:8" ht="15.75">
      <c r="A82" s="1028"/>
      <c r="B82" s="1028"/>
      <c r="C82" s="174" t="s">
        <v>95</v>
      </c>
      <c r="D82" s="367"/>
      <c r="E82" s="367"/>
      <c r="F82" s="367"/>
      <c r="G82" s="367"/>
      <c r="H82" s="367"/>
    </row>
    <row r="83" spans="1:8" ht="15.75">
      <c r="A83" s="1028"/>
      <c r="B83" s="1028" t="s">
        <v>96</v>
      </c>
      <c r="C83" s="174" t="s">
        <v>97</v>
      </c>
      <c r="D83" s="367"/>
      <c r="E83" s="367"/>
      <c r="F83" s="367"/>
      <c r="G83" s="367"/>
      <c r="H83" s="367"/>
    </row>
    <row r="84" spans="1:8" ht="15.75">
      <c r="A84" s="1028"/>
      <c r="B84" s="1028"/>
      <c r="C84" s="174" t="s">
        <v>98</v>
      </c>
      <c r="D84" s="367"/>
      <c r="E84" s="367"/>
      <c r="F84" s="367"/>
      <c r="G84" s="367"/>
      <c r="H84" s="367"/>
    </row>
    <row r="85" spans="1:8" ht="15.75">
      <c r="A85" s="1028"/>
      <c r="B85" s="1028"/>
      <c r="C85" s="174" t="s">
        <v>99</v>
      </c>
      <c r="D85" s="367"/>
      <c r="E85" s="367"/>
      <c r="F85" s="367"/>
      <c r="G85" s="367"/>
      <c r="H85" s="367"/>
    </row>
    <row r="86" spans="1:8">
      <c r="A86" s="1157" t="s">
        <v>216</v>
      </c>
      <c r="B86" s="1157"/>
      <c r="C86" s="1157"/>
      <c r="D86" s="603">
        <v>1</v>
      </c>
      <c r="E86" s="603">
        <v>12</v>
      </c>
      <c r="F86" s="603">
        <v>28</v>
      </c>
      <c r="G86" s="603">
        <v>70</v>
      </c>
      <c r="H86" s="603">
        <v>100</v>
      </c>
    </row>
    <row r="87" spans="1:8" ht="15.75" hidden="1" customHeight="1">
      <c r="A87" s="1158" t="s">
        <v>174</v>
      </c>
      <c r="B87" s="1158" t="s">
        <v>100</v>
      </c>
      <c r="C87" s="786" t="s">
        <v>101</v>
      </c>
      <c r="D87" s="788"/>
      <c r="E87" s="788"/>
      <c r="F87" s="788"/>
      <c r="G87" s="788"/>
      <c r="H87" s="788"/>
    </row>
    <row r="88" spans="1:8" ht="15.75" hidden="1" customHeight="1">
      <c r="A88" s="1158"/>
      <c r="B88" s="1158"/>
      <c r="C88" s="786" t="s">
        <v>102</v>
      </c>
      <c r="D88" s="788"/>
      <c r="E88" s="788"/>
      <c r="F88" s="788"/>
      <c r="G88" s="788"/>
      <c r="H88" s="788"/>
    </row>
    <row r="89" spans="1:8" ht="15.75" hidden="1" customHeight="1">
      <c r="A89" s="1158"/>
      <c r="B89" s="1158"/>
      <c r="C89" s="786" t="s">
        <v>103</v>
      </c>
      <c r="D89" s="788"/>
      <c r="E89" s="788"/>
      <c r="F89" s="788"/>
      <c r="G89" s="788"/>
      <c r="H89" s="788"/>
    </row>
    <row r="90" spans="1:8" ht="15.75" hidden="1" customHeight="1">
      <c r="A90" s="1158"/>
      <c r="B90" s="787" t="s">
        <v>104</v>
      </c>
      <c r="C90" s="786" t="s">
        <v>105</v>
      </c>
      <c r="D90" s="788"/>
      <c r="E90" s="788"/>
      <c r="F90" s="788"/>
      <c r="G90" s="788"/>
      <c r="H90" s="788"/>
    </row>
    <row r="91" spans="1:8" ht="15.75" hidden="1" customHeight="1">
      <c r="A91" s="1158"/>
      <c r="B91" s="1158" t="s">
        <v>106</v>
      </c>
      <c r="C91" s="786" t="s">
        <v>107</v>
      </c>
      <c r="D91" s="788"/>
      <c r="E91" s="788"/>
      <c r="F91" s="788"/>
      <c r="G91" s="788"/>
      <c r="H91" s="788"/>
    </row>
    <row r="92" spans="1:8" ht="15.75" hidden="1" customHeight="1">
      <c r="A92" s="1158"/>
      <c r="B92" s="1158"/>
      <c r="C92" s="786" t="s">
        <v>108</v>
      </c>
      <c r="D92" s="788"/>
      <c r="E92" s="788"/>
      <c r="F92" s="788"/>
      <c r="G92" s="788"/>
      <c r="H92" s="788"/>
    </row>
    <row r="93" spans="1:8" ht="15.75" hidden="1" customHeight="1">
      <c r="A93" s="1158"/>
      <c r="B93" s="1158"/>
      <c r="C93" s="786" t="s">
        <v>109</v>
      </c>
      <c r="D93" s="788"/>
      <c r="E93" s="788"/>
      <c r="F93" s="788"/>
      <c r="G93" s="788"/>
      <c r="H93" s="788"/>
    </row>
    <row r="94" spans="1:8" ht="15" hidden="1" customHeight="1">
      <c r="A94" s="1042" t="s">
        <v>217</v>
      </c>
      <c r="B94" s="1042"/>
      <c r="C94" s="1042"/>
      <c r="D94" s="603"/>
      <c r="E94" s="603"/>
      <c r="F94" s="603"/>
      <c r="G94" s="789"/>
      <c r="H94" s="789"/>
    </row>
    <row r="95" spans="1:8" ht="15.75" hidden="1" customHeight="1">
      <c r="A95" s="1158" t="s">
        <v>177</v>
      </c>
      <c r="B95" s="1158" t="s">
        <v>110</v>
      </c>
      <c r="C95" s="786" t="s">
        <v>111</v>
      </c>
      <c r="D95" s="788"/>
      <c r="E95" s="788"/>
      <c r="F95" s="788"/>
      <c r="G95" s="788"/>
      <c r="H95" s="788"/>
    </row>
    <row r="96" spans="1:8" ht="15.75" hidden="1" customHeight="1">
      <c r="A96" s="1158"/>
      <c r="B96" s="1158"/>
      <c r="C96" s="786" t="s">
        <v>112</v>
      </c>
      <c r="D96" s="788"/>
      <c r="E96" s="788"/>
      <c r="F96" s="788"/>
      <c r="G96" s="788"/>
      <c r="H96" s="788"/>
    </row>
    <row r="97" spans="1:8" ht="15.75" hidden="1" customHeight="1">
      <c r="A97" s="1158"/>
      <c r="B97" s="1158"/>
      <c r="C97" s="786" t="s">
        <v>113</v>
      </c>
      <c r="D97" s="788"/>
      <c r="E97" s="788"/>
      <c r="F97" s="788"/>
      <c r="G97" s="788"/>
      <c r="H97" s="788"/>
    </row>
    <row r="98" spans="1:8" ht="15.75" hidden="1" customHeight="1">
      <c r="A98" s="1158"/>
      <c r="B98" s="1158" t="s">
        <v>114</v>
      </c>
      <c r="C98" s="786" t="s">
        <v>179</v>
      </c>
      <c r="D98" s="788"/>
      <c r="E98" s="788"/>
      <c r="F98" s="788"/>
      <c r="G98" s="788"/>
      <c r="H98" s="788"/>
    </row>
    <row r="99" spans="1:8" ht="15.75" hidden="1" customHeight="1">
      <c r="A99" s="1158"/>
      <c r="B99" s="1158"/>
      <c r="C99" s="786" t="s">
        <v>116</v>
      </c>
      <c r="D99" s="788"/>
      <c r="E99" s="788"/>
      <c r="F99" s="788"/>
      <c r="G99" s="788"/>
      <c r="H99" s="788"/>
    </row>
    <row r="100" spans="1:8" ht="15.75" hidden="1" customHeight="1">
      <c r="A100" s="1158"/>
      <c r="B100" s="1158"/>
      <c r="C100" s="786" t="s">
        <v>117</v>
      </c>
      <c r="D100" s="788"/>
      <c r="E100" s="788"/>
      <c r="F100" s="788"/>
      <c r="G100" s="788"/>
      <c r="H100" s="788"/>
    </row>
    <row r="101" spans="1:8" ht="15.75" hidden="1" customHeight="1">
      <c r="A101" s="1158"/>
      <c r="B101" s="1158" t="s">
        <v>180</v>
      </c>
      <c r="C101" s="786" t="s">
        <v>181</v>
      </c>
      <c r="D101" s="788"/>
      <c r="E101" s="788"/>
      <c r="F101" s="788"/>
      <c r="G101" s="788"/>
      <c r="H101" s="788"/>
    </row>
    <row r="102" spans="1:8" ht="15.75" hidden="1" customHeight="1">
      <c r="A102" s="1158"/>
      <c r="B102" s="1158"/>
      <c r="C102" s="786" t="s">
        <v>120</v>
      </c>
      <c r="D102" s="788"/>
      <c r="E102" s="788"/>
      <c r="F102" s="788"/>
      <c r="G102" s="788"/>
      <c r="H102" s="788"/>
    </row>
    <row r="103" spans="1:8" ht="15.75" hidden="1" customHeight="1">
      <c r="A103" s="1158"/>
      <c r="B103" s="1158" t="s">
        <v>121</v>
      </c>
      <c r="C103" s="786" t="s">
        <v>122</v>
      </c>
      <c r="D103" s="788"/>
      <c r="E103" s="788"/>
      <c r="F103" s="788"/>
      <c r="G103" s="788"/>
      <c r="H103" s="788"/>
    </row>
    <row r="104" spans="1:8" ht="15.75" hidden="1" customHeight="1">
      <c r="A104" s="1158"/>
      <c r="B104" s="1158"/>
      <c r="C104" s="786" t="s">
        <v>123</v>
      </c>
      <c r="D104" s="788"/>
      <c r="E104" s="788"/>
      <c r="F104" s="788"/>
      <c r="G104" s="788"/>
      <c r="H104" s="788"/>
    </row>
    <row r="105" spans="1:8" ht="15.75" hidden="1" customHeight="1">
      <c r="A105" s="1158"/>
      <c r="B105" s="1158" t="s">
        <v>124</v>
      </c>
      <c r="C105" s="786" t="s">
        <v>125</v>
      </c>
      <c r="D105" s="788"/>
      <c r="E105" s="788"/>
      <c r="F105" s="788"/>
      <c r="G105" s="788"/>
      <c r="H105" s="788"/>
    </row>
    <row r="106" spans="1:8" ht="15.75" hidden="1" customHeight="1">
      <c r="A106" s="1158"/>
      <c r="B106" s="1158"/>
      <c r="C106" s="786" t="s">
        <v>126</v>
      </c>
      <c r="D106" s="788"/>
      <c r="E106" s="788"/>
      <c r="F106" s="788"/>
      <c r="G106" s="788"/>
      <c r="H106" s="788"/>
    </row>
    <row r="107" spans="1:8" ht="15.75" hidden="1" customHeight="1">
      <c r="A107" s="1158"/>
      <c r="B107" s="1158" t="s">
        <v>127</v>
      </c>
      <c r="C107" s="786" t="s">
        <v>128</v>
      </c>
      <c r="D107" s="788"/>
      <c r="E107" s="788"/>
      <c r="F107" s="788"/>
      <c r="G107" s="788"/>
      <c r="H107" s="788"/>
    </row>
    <row r="108" spans="1:8" ht="15.75" hidden="1" customHeight="1">
      <c r="A108" s="1158"/>
      <c r="B108" s="1158"/>
      <c r="C108" s="786" t="s">
        <v>129</v>
      </c>
      <c r="D108" s="788"/>
      <c r="E108" s="788"/>
      <c r="F108" s="788"/>
      <c r="G108" s="788"/>
      <c r="H108" s="788"/>
    </row>
    <row r="109" spans="1:8" ht="15.75" hidden="1" customHeight="1">
      <c r="A109" s="1158"/>
      <c r="B109" s="1158"/>
      <c r="C109" s="786" t="s">
        <v>130</v>
      </c>
      <c r="D109" s="788"/>
      <c r="E109" s="788"/>
      <c r="F109" s="788"/>
      <c r="G109" s="788"/>
      <c r="H109" s="788"/>
    </row>
    <row r="110" spans="1:8" ht="15" hidden="1" customHeight="1">
      <c r="A110" s="1157" t="s">
        <v>218</v>
      </c>
      <c r="B110" s="1157"/>
      <c r="C110" s="1157"/>
      <c r="D110" s="603"/>
      <c r="E110" s="603"/>
      <c r="F110" s="603"/>
      <c r="G110" s="789"/>
      <c r="H110" s="789"/>
    </row>
    <row r="111" spans="1:8">
      <c r="A111" s="1042" t="s">
        <v>185</v>
      </c>
      <c r="B111" s="1042"/>
      <c r="C111" s="1042"/>
      <c r="D111" s="603">
        <f>SUM(D86,D68,D42,D26)</f>
        <v>3</v>
      </c>
      <c r="E111" s="603">
        <f>SUM(E86,E68,E42,E26)</f>
        <v>36</v>
      </c>
      <c r="F111" s="705">
        <v>58</v>
      </c>
      <c r="G111" s="705">
        <v>75</v>
      </c>
      <c r="H111" s="705">
        <v>98.809523809523824</v>
      </c>
    </row>
    <row r="112" spans="1:8">
      <c r="A112" s="107" t="s">
        <v>186</v>
      </c>
      <c r="B112" s="914" t="s">
        <v>375</v>
      </c>
      <c r="C112" s="914"/>
      <c r="D112" s="914"/>
      <c r="E112" s="914"/>
      <c r="F112" s="914"/>
      <c r="G112" s="914"/>
      <c r="H112" s="914"/>
    </row>
    <row r="113" spans="1:8">
      <c r="A113" s="103" t="s">
        <v>187</v>
      </c>
      <c r="B113" s="930" t="s">
        <v>206</v>
      </c>
      <c r="C113" s="930"/>
      <c r="D113" s="930"/>
      <c r="E113" s="930"/>
      <c r="F113" s="930"/>
      <c r="G113" s="930"/>
      <c r="H113" s="930"/>
    </row>
  </sheetData>
  <mergeCells count="57">
    <mergeCell ref="A1:H1"/>
    <mergeCell ref="A2:H2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B112:H112"/>
    <mergeCell ref="B113:H113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H3:H6"/>
    <mergeCell ref="A3:A6"/>
    <mergeCell ref="B3:B6"/>
    <mergeCell ref="C3:C6"/>
    <mergeCell ref="F3:F6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215"/>
  <sheetViews>
    <sheetView zoomScale="75" zoomScaleNormal="75" workbookViewId="0">
      <selection activeCell="G69" sqref="G69"/>
    </sheetView>
  </sheetViews>
  <sheetFormatPr defaultRowHeight="15"/>
  <cols>
    <col min="1" max="1" width="12.140625" style="175" bestFit="1" customWidth="1"/>
    <col min="2" max="2" width="26.42578125" style="175" bestFit="1" customWidth="1"/>
    <col min="3" max="3" width="26.42578125" style="175" customWidth="1"/>
    <col min="4" max="4" width="12.7109375" style="175" customWidth="1"/>
    <col min="5" max="5" width="13" style="175" customWidth="1"/>
    <col min="6" max="6" width="14.7109375" style="175" customWidth="1"/>
    <col min="7" max="7" width="18.28515625" style="177" customWidth="1"/>
    <col min="8" max="8" width="19" style="177" customWidth="1"/>
    <col min="9" max="9" width="9.140625" style="177"/>
    <col min="10" max="250" width="9.140625" style="175"/>
    <col min="251" max="251" width="12.140625" style="175" bestFit="1" customWidth="1"/>
    <col min="252" max="252" width="26.42578125" style="175" bestFit="1" customWidth="1"/>
    <col min="253" max="253" width="26.42578125" style="175" customWidth="1"/>
    <col min="254" max="254" width="12.7109375" style="175" customWidth="1"/>
    <col min="255" max="255" width="13" style="175" customWidth="1"/>
    <col min="256" max="256" width="13.85546875" style="175" customWidth="1"/>
    <col min="257" max="257" width="12" style="175" customWidth="1"/>
    <col min="258" max="258" width="11.85546875" style="175" customWidth="1"/>
    <col min="259" max="259" width="13.140625" style="175" customWidth="1"/>
    <col min="260" max="260" width="13.28515625" style="175" customWidth="1"/>
    <col min="261" max="261" width="14.28515625" style="175" customWidth="1"/>
    <col min="262" max="262" width="14.7109375" style="175" customWidth="1"/>
    <col min="263" max="506" width="9.140625" style="175"/>
    <col min="507" max="507" width="12.140625" style="175" bestFit="1" customWidth="1"/>
    <col min="508" max="508" width="26.42578125" style="175" bestFit="1" customWidth="1"/>
    <col min="509" max="509" width="26.42578125" style="175" customWidth="1"/>
    <col min="510" max="510" width="12.7109375" style="175" customWidth="1"/>
    <col min="511" max="511" width="13" style="175" customWidth="1"/>
    <col min="512" max="512" width="13.85546875" style="175" customWidth="1"/>
    <col min="513" max="513" width="12" style="175" customWidth="1"/>
    <col min="514" max="514" width="11.85546875" style="175" customWidth="1"/>
    <col min="515" max="515" width="13.140625" style="175" customWidth="1"/>
    <col min="516" max="516" width="13.28515625" style="175" customWidth="1"/>
    <col min="517" max="517" width="14.28515625" style="175" customWidth="1"/>
    <col min="518" max="518" width="14.7109375" style="175" customWidth="1"/>
    <col min="519" max="762" width="9.140625" style="175"/>
    <col min="763" max="763" width="12.140625" style="175" bestFit="1" customWidth="1"/>
    <col min="764" max="764" width="26.42578125" style="175" bestFit="1" customWidth="1"/>
    <col min="765" max="765" width="26.42578125" style="175" customWidth="1"/>
    <col min="766" max="766" width="12.7109375" style="175" customWidth="1"/>
    <col min="767" max="767" width="13" style="175" customWidth="1"/>
    <col min="768" max="768" width="13.85546875" style="175" customWidth="1"/>
    <col min="769" max="769" width="12" style="175" customWidth="1"/>
    <col min="770" max="770" width="11.85546875" style="175" customWidth="1"/>
    <col min="771" max="771" width="13.140625" style="175" customWidth="1"/>
    <col min="772" max="772" width="13.28515625" style="175" customWidth="1"/>
    <col min="773" max="773" width="14.28515625" style="175" customWidth="1"/>
    <col min="774" max="774" width="14.7109375" style="175" customWidth="1"/>
    <col min="775" max="1018" width="9.140625" style="175"/>
    <col min="1019" max="1019" width="12.140625" style="175" bestFit="1" customWidth="1"/>
    <col min="1020" max="1020" width="26.42578125" style="175" bestFit="1" customWidth="1"/>
    <col min="1021" max="1021" width="26.42578125" style="175" customWidth="1"/>
    <col min="1022" max="1022" width="12.7109375" style="175" customWidth="1"/>
    <col min="1023" max="1023" width="13" style="175" customWidth="1"/>
    <col min="1024" max="1024" width="13.85546875" style="175" customWidth="1"/>
    <col min="1025" max="1025" width="12" style="175" customWidth="1"/>
    <col min="1026" max="1026" width="11.85546875" style="175" customWidth="1"/>
    <col min="1027" max="1027" width="13.140625" style="175" customWidth="1"/>
    <col min="1028" max="1028" width="13.28515625" style="175" customWidth="1"/>
    <col min="1029" max="1029" width="14.28515625" style="175" customWidth="1"/>
    <col min="1030" max="1030" width="14.7109375" style="175" customWidth="1"/>
    <col min="1031" max="1274" width="9.140625" style="175"/>
    <col min="1275" max="1275" width="12.140625" style="175" bestFit="1" customWidth="1"/>
    <col min="1276" max="1276" width="26.42578125" style="175" bestFit="1" customWidth="1"/>
    <col min="1277" max="1277" width="26.42578125" style="175" customWidth="1"/>
    <col min="1278" max="1278" width="12.7109375" style="175" customWidth="1"/>
    <col min="1279" max="1279" width="13" style="175" customWidth="1"/>
    <col min="1280" max="1280" width="13.85546875" style="175" customWidth="1"/>
    <col min="1281" max="1281" width="12" style="175" customWidth="1"/>
    <col min="1282" max="1282" width="11.85546875" style="175" customWidth="1"/>
    <col min="1283" max="1283" width="13.140625" style="175" customWidth="1"/>
    <col min="1284" max="1284" width="13.28515625" style="175" customWidth="1"/>
    <col min="1285" max="1285" width="14.28515625" style="175" customWidth="1"/>
    <col min="1286" max="1286" width="14.7109375" style="175" customWidth="1"/>
    <col min="1287" max="1530" width="9.140625" style="175"/>
    <col min="1531" max="1531" width="12.140625" style="175" bestFit="1" customWidth="1"/>
    <col min="1532" max="1532" width="26.42578125" style="175" bestFit="1" customWidth="1"/>
    <col min="1533" max="1533" width="26.42578125" style="175" customWidth="1"/>
    <col min="1534" max="1534" width="12.7109375" style="175" customWidth="1"/>
    <col min="1535" max="1535" width="13" style="175" customWidth="1"/>
    <col min="1536" max="1536" width="13.85546875" style="175" customWidth="1"/>
    <col min="1537" max="1537" width="12" style="175" customWidth="1"/>
    <col min="1538" max="1538" width="11.85546875" style="175" customWidth="1"/>
    <col min="1539" max="1539" width="13.140625" style="175" customWidth="1"/>
    <col min="1540" max="1540" width="13.28515625" style="175" customWidth="1"/>
    <col min="1541" max="1541" width="14.28515625" style="175" customWidth="1"/>
    <col min="1542" max="1542" width="14.7109375" style="175" customWidth="1"/>
    <col min="1543" max="1786" width="9.140625" style="175"/>
    <col min="1787" max="1787" width="12.140625" style="175" bestFit="1" customWidth="1"/>
    <col min="1788" max="1788" width="26.42578125" style="175" bestFit="1" customWidth="1"/>
    <col min="1789" max="1789" width="26.42578125" style="175" customWidth="1"/>
    <col min="1790" max="1790" width="12.7109375" style="175" customWidth="1"/>
    <col min="1791" max="1791" width="13" style="175" customWidth="1"/>
    <col min="1792" max="1792" width="13.85546875" style="175" customWidth="1"/>
    <col min="1793" max="1793" width="12" style="175" customWidth="1"/>
    <col min="1794" max="1794" width="11.85546875" style="175" customWidth="1"/>
    <col min="1795" max="1795" width="13.140625" style="175" customWidth="1"/>
    <col min="1796" max="1796" width="13.28515625" style="175" customWidth="1"/>
    <col min="1797" max="1797" width="14.28515625" style="175" customWidth="1"/>
    <col min="1798" max="1798" width="14.7109375" style="175" customWidth="1"/>
    <col min="1799" max="2042" width="9.140625" style="175"/>
    <col min="2043" max="2043" width="12.140625" style="175" bestFit="1" customWidth="1"/>
    <col min="2044" max="2044" width="26.42578125" style="175" bestFit="1" customWidth="1"/>
    <col min="2045" max="2045" width="26.42578125" style="175" customWidth="1"/>
    <col min="2046" max="2046" width="12.7109375" style="175" customWidth="1"/>
    <col min="2047" max="2047" width="13" style="175" customWidth="1"/>
    <col min="2048" max="2048" width="13.85546875" style="175" customWidth="1"/>
    <col min="2049" max="2049" width="12" style="175" customWidth="1"/>
    <col min="2050" max="2050" width="11.85546875" style="175" customWidth="1"/>
    <col min="2051" max="2051" width="13.140625" style="175" customWidth="1"/>
    <col min="2052" max="2052" width="13.28515625" style="175" customWidth="1"/>
    <col min="2053" max="2053" width="14.28515625" style="175" customWidth="1"/>
    <col min="2054" max="2054" width="14.7109375" style="175" customWidth="1"/>
    <col min="2055" max="2298" width="9.140625" style="175"/>
    <col min="2299" max="2299" width="12.140625" style="175" bestFit="1" customWidth="1"/>
    <col min="2300" max="2300" width="26.42578125" style="175" bestFit="1" customWidth="1"/>
    <col min="2301" max="2301" width="26.42578125" style="175" customWidth="1"/>
    <col min="2302" max="2302" width="12.7109375" style="175" customWidth="1"/>
    <col min="2303" max="2303" width="13" style="175" customWidth="1"/>
    <col min="2304" max="2304" width="13.85546875" style="175" customWidth="1"/>
    <col min="2305" max="2305" width="12" style="175" customWidth="1"/>
    <col min="2306" max="2306" width="11.85546875" style="175" customWidth="1"/>
    <col min="2307" max="2307" width="13.140625" style="175" customWidth="1"/>
    <col min="2308" max="2308" width="13.28515625" style="175" customWidth="1"/>
    <col min="2309" max="2309" width="14.28515625" style="175" customWidth="1"/>
    <col min="2310" max="2310" width="14.7109375" style="175" customWidth="1"/>
    <col min="2311" max="2554" width="9.140625" style="175"/>
    <col min="2555" max="2555" width="12.140625" style="175" bestFit="1" customWidth="1"/>
    <col min="2556" max="2556" width="26.42578125" style="175" bestFit="1" customWidth="1"/>
    <col min="2557" max="2557" width="26.42578125" style="175" customWidth="1"/>
    <col min="2558" max="2558" width="12.7109375" style="175" customWidth="1"/>
    <col min="2559" max="2559" width="13" style="175" customWidth="1"/>
    <col min="2560" max="2560" width="13.85546875" style="175" customWidth="1"/>
    <col min="2561" max="2561" width="12" style="175" customWidth="1"/>
    <col min="2562" max="2562" width="11.85546875" style="175" customWidth="1"/>
    <col min="2563" max="2563" width="13.140625" style="175" customWidth="1"/>
    <col min="2564" max="2564" width="13.28515625" style="175" customWidth="1"/>
    <col min="2565" max="2565" width="14.28515625" style="175" customWidth="1"/>
    <col min="2566" max="2566" width="14.7109375" style="175" customWidth="1"/>
    <col min="2567" max="2810" width="9.140625" style="175"/>
    <col min="2811" max="2811" width="12.140625" style="175" bestFit="1" customWidth="1"/>
    <col min="2812" max="2812" width="26.42578125" style="175" bestFit="1" customWidth="1"/>
    <col min="2813" max="2813" width="26.42578125" style="175" customWidth="1"/>
    <col min="2814" max="2814" width="12.7109375" style="175" customWidth="1"/>
    <col min="2815" max="2815" width="13" style="175" customWidth="1"/>
    <col min="2816" max="2816" width="13.85546875" style="175" customWidth="1"/>
    <col min="2817" max="2817" width="12" style="175" customWidth="1"/>
    <col min="2818" max="2818" width="11.85546875" style="175" customWidth="1"/>
    <col min="2819" max="2819" width="13.140625" style="175" customWidth="1"/>
    <col min="2820" max="2820" width="13.28515625" style="175" customWidth="1"/>
    <col min="2821" max="2821" width="14.28515625" style="175" customWidth="1"/>
    <col min="2822" max="2822" width="14.7109375" style="175" customWidth="1"/>
    <col min="2823" max="3066" width="9.140625" style="175"/>
    <col min="3067" max="3067" width="12.140625" style="175" bestFit="1" customWidth="1"/>
    <col min="3068" max="3068" width="26.42578125" style="175" bestFit="1" customWidth="1"/>
    <col min="3069" max="3069" width="26.42578125" style="175" customWidth="1"/>
    <col min="3070" max="3070" width="12.7109375" style="175" customWidth="1"/>
    <col min="3071" max="3071" width="13" style="175" customWidth="1"/>
    <col min="3072" max="3072" width="13.85546875" style="175" customWidth="1"/>
    <col min="3073" max="3073" width="12" style="175" customWidth="1"/>
    <col min="3074" max="3074" width="11.85546875" style="175" customWidth="1"/>
    <col min="3075" max="3075" width="13.140625" style="175" customWidth="1"/>
    <col min="3076" max="3076" width="13.28515625" style="175" customWidth="1"/>
    <col min="3077" max="3077" width="14.28515625" style="175" customWidth="1"/>
    <col min="3078" max="3078" width="14.7109375" style="175" customWidth="1"/>
    <col min="3079" max="3322" width="9.140625" style="175"/>
    <col min="3323" max="3323" width="12.140625" style="175" bestFit="1" customWidth="1"/>
    <col min="3324" max="3324" width="26.42578125" style="175" bestFit="1" customWidth="1"/>
    <col min="3325" max="3325" width="26.42578125" style="175" customWidth="1"/>
    <col min="3326" max="3326" width="12.7109375" style="175" customWidth="1"/>
    <col min="3327" max="3327" width="13" style="175" customWidth="1"/>
    <col min="3328" max="3328" width="13.85546875" style="175" customWidth="1"/>
    <col min="3329" max="3329" width="12" style="175" customWidth="1"/>
    <col min="3330" max="3330" width="11.85546875" style="175" customWidth="1"/>
    <col min="3331" max="3331" width="13.140625" style="175" customWidth="1"/>
    <col min="3332" max="3332" width="13.28515625" style="175" customWidth="1"/>
    <col min="3333" max="3333" width="14.28515625" style="175" customWidth="1"/>
    <col min="3334" max="3334" width="14.7109375" style="175" customWidth="1"/>
    <col min="3335" max="3578" width="9.140625" style="175"/>
    <col min="3579" max="3579" width="12.140625" style="175" bestFit="1" customWidth="1"/>
    <col min="3580" max="3580" width="26.42578125" style="175" bestFit="1" customWidth="1"/>
    <col min="3581" max="3581" width="26.42578125" style="175" customWidth="1"/>
    <col min="3582" max="3582" width="12.7109375" style="175" customWidth="1"/>
    <col min="3583" max="3583" width="13" style="175" customWidth="1"/>
    <col min="3584" max="3584" width="13.85546875" style="175" customWidth="1"/>
    <col min="3585" max="3585" width="12" style="175" customWidth="1"/>
    <col min="3586" max="3586" width="11.85546875" style="175" customWidth="1"/>
    <col min="3587" max="3587" width="13.140625" style="175" customWidth="1"/>
    <col min="3588" max="3588" width="13.28515625" style="175" customWidth="1"/>
    <col min="3589" max="3589" width="14.28515625" style="175" customWidth="1"/>
    <col min="3590" max="3590" width="14.7109375" style="175" customWidth="1"/>
    <col min="3591" max="3834" width="9.140625" style="175"/>
    <col min="3835" max="3835" width="12.140625" style="175" bestFit="1" customWidth="1"/>
    <col min="3836" max="3836" width="26.42578125" style="175" bestFit="1" customWidth="1"/>
    <col min="3837" max="3837" width="26.42578125" style="175" customWidth="1"/>
    <col min="3838" max="3838" width="12.7109375" style="175" customWidth="1"/>
    <col min="3839" max="3839" width="13" style="175" customWidth="1"/>
    <col min="3840" max="3840" width="13.85546875" style="175" customWidth="1"/>
    <col min="3841" max="3841" width="12" style="175" customWidth="1"/>
    <col min="3842" max="3842" width="11.85546875" style="175" customWidth="1"/>
    <col min="3843" max="3843" width="13.140625" style="175" customWidth="1"/>
    <col min="3844" max="3844" width="13.28515625" style="175" customWidth="1"/>
    <col min="3845" max="3845" width="14.28515625" style="175" customWidth="1"/>
    <col min="3846" max="3846" width="14.7109375" style="175" customWidth="1"/>
    <col min="3847" max="4090" width="9.140625" style="175"/>
    <col min="4091" max="4091" width="12.140625" style="175" bestFit="1" customWidth="1"/>
    <col min="4092" max="4092" width="26.42578125" style="175" bestFit="1" customWidth="1"/>
    <col min="4093" max="4093" width="26.42578125" style="175" customWidth="1"/>
    <col min="4094" max="4094" width="12.7109375" style="175" customWidth="1"/>
    <col min="4095" max="4095" width="13" style="175" customWidth="1"/>
    <col min="4096" max="4096" width="13.85546875" style="175" customWidth="1"/>
    <col min="4097" max="4097" width="12" style="175" customWidth="1"/>
    <col min="4098" max="4098" width="11.85546875" style="175" customWidth="1"/>
    <col min="4099" max="4099" width="13.140625" style="175" customWidth="1"/>
    <col min="4100" max="4100" width="13.28515625" style="175" customWidth="1"/>
    <col min="4101" max="4101" width="14.28515625" style="175" customWidth="1"/>
    <col min="4102" max="4102" width="14.7109375" style="175" customWidth="1"/>
    <col min="4103" max="4346" width="9.140625" style="175"/>
    <col min="4347" max="4347" width="12.140625" style="175" bestFit="1" customWidth="1"/>
    <col min="4348" max="4348" width="26.42578125" style="175" bestFit="1" customWidth="1"/>
    <col min="4349" max="4349" width="26.42578125" style="175" customWidth="1"/>
    <col min="4350" max="4350" width="12.7109375" style="175" customWidth="1"/>
    <col min="4351" max="4351" width="13" style="175" customWidth="1"/>
    <col min="4352" max="4352" width="13.85546875" style="175" customWidth="1"/>
    <col min="4353" max="4353" width="12" style="175" customWidth="1"/>
    <col min="4354" max="4354" width="11.85546875" style="175" customWidth="1"/>
    <col min="4355" max="4355" width="13.140625" style="175" customWidth="1"/>
    <col min="4356" max="4356" width="13.28515625" style="175" customWidth="1"/>
    <col min="4357" max="4357" width="14.28515625" style="175" customWidth="1"/>
    <col min="4358" max="4358" width="14.7109375" style="175" customWidth="1"/>
    <col min="4359" max="4602" width="9.140625" style="175"/>
    <col min="4603" max="4603" width="12.140625" style="175" bestFit="1" customWidth="1"/>
    <col min="4604" max="4604" width="26.42578125" style="175" bestFit="1" customWidth="1"/>
    <col min="4605" max="4605" width="26.42578125" style="175" customWidth="1"/>
    <col min="4606" max="4606" width="12.7109375" style="175" customWidth="1"/>
    <col min="4607" max="4607" width="13" style="175" customWidth="1"/>
    <col min="4608" max="4608" width="13.85546875" style="175" customWidth="1"/>
    <col min="4609" max="4609" width="12" style="175" customWidth="1"/>
    <col min="4610" max="4610" width="11.85546875" style="175" customWidth="1"/>
    <col min="4611" max="4611" width="13.140625" style="175" customWidth="1"/>
    <col min="4612" max="4612" width="13.28515625" style="175" customWidth="1"/>
    <col min="4613" max="4613" width="14.28515625" style="175" customWidth="1"/>
    <col min="4614" max="4614" width="14.7109375" style="175" customWidth="1"/>
    <col min="4615" max="4858" width="9.140625" style="175"/>
    <col min="4859" max="4859" width="12.140625" style="175" bestFit="1" customWidth="1"/>
    <col min="4860" max="4860" width="26.42578125" style="175" bestFit="1" customWidth="1"/>
    <col min="4861" max="4861" width="26.42578125" style="175" customWidth="1"/>
    <col min="4862" max="4862" width="12.7109375" style="175" customWidth="1"/>
    <col min="4863" max="4863" width="13" style="175" customWidth="1"/>
    <col min="4864" max="4864" width="13.85546875" style="175" customWidth="1"/>
    <col min="4865" max="4865" width="12" style="175" customWidth="1"/>
    <col min="4866" max="4866" width="11.85546875" style="175" customWidth="1"/>
    <col min="4867" max="4867" width="13.140625" style="175" customWidth="1"/>
    <col min="4868" max="4868" width="13.28515625" style="175" customWidth="1"/>
    <col min="4869" max="4869" width="14.28515625" style="175" customWidth="1"/>
    <col min="4870" max="4870" width="14.7109375" style="175" customWidth="1"/>
    <col min="4871" max="5114" width="9.140625" style="175"/>
    <col min="5115" max="5115" width="12.140625" style="175" bestFit="1" customWidth="1"/>
    <col min="5116" max="5116" width="26.42578125" style="175" bestFit="1" customWidth="1"/>
    <col min="5117" max="5117" width="26.42578125" style="175" customWidth="1"/>
    <col min="5118" max="5118" width="12.7109375" style="175" customWidth="1"/>
    <col min="5119" max="5119" width="13" style="175" customWidth="1"/>
    <col min="5120" max="5120" width="13.85546875" style="175" customWidth="1"/>
    <col min="5121" max="5121" width="12" style="175" customWidth="1"/>
    <col min="5122" max="5122" width="11.85546875" style="175" customWidth="1"/>
    <col min="5123" max="5123" width="13.140625" style="175" customWidth="1"/>
    <col min="5124" max="5124" width="13.28515625" style="175" customWidth="1"/>
    <col min="5125" max="5125" width="14.28515625" style="175" customWidth="1"/>
    <col min="5126" max="5126" width="14.7109375" style="175" customWidth="1"/>
    <col min="5127" max="5370" width="9.140625" style="175"/>
    <col min="5371" max="5371" width="12.140625" style="175" bestFit="1" customWidth="1"/>
    <col min="5372" max="5372" width="26.42578125" style="175" bestFit="1" customWidth="1"/>
    <col min="5373" max="5373" width="26.42578125" style="175" customWidth="1"/>
    <col min="5374" max="5374" width="12.7109375" style="175" customWidth="1"/>
    <col min="5375" max="5375" width="13" style="175" customWidth="1"/>
    <col min="5376" max="5376" width="13.85546875" style="175" customWidth="1"/>
    <col min="5377" max="5377" width="12" style="175" customWidth="1"/>
    <col min="5378" max="5378" width="11.85546875" style="175" customWidth="1"/>
    <col min="5379" max="5379" width="13.140625" style="175" customWidth="1"/>
    <col min="5380" max="5380" width="13.28515625" style="175" customWidth="1"/>
    <col min="5381" max="5381" width="14.28515625" style="175" customWidth="1"/>
    <col min="5382" max="5382" width="14.7109375" style="175" customWidth="1"/>
    <col min="5383" max="5626" width="9.140625" style="175"/>
    <col min="5627" max="5627" width="12.140625" style="175" bestFit="1" customWidth="1"/>
    <col min="5628" max="5628" width="26.42578125" style="175" bestFit="1" customWidth="1"/>
    <col min="5629" max="5629" width="26.42578125" style="175" customWidth="1"/>
    <col min="5630" max="5630" width="12.7109375" style="175" customWidth="1"/>
    <col min="5631" max="5631" width="13" style="175" customWidth="1"/>
    <col min="5632" max="5632" width="13.85546875" style="175" customWidth="1"/>
    <col min="5633" max="5633" width="12" style="175" customWidth="1"/>
    <col min="5634" max="5634" width="11.85546875" style="175" customWidth="1"/>
    <col min="5635" max="5635" width="13.140625" style="175" customWidth="1"/>
    <col min="5636" max="5636" width="13.28515625" style="175" customWidth="1"/>
    <col min="5637" max="5637" width="14.28515625" style="175" customWidth="1"/>
    <col min="5638" max="5638" width="14.7109375" style="175" customWidth="1"/>
    <col min="5639" max="5882" width="9.140625" style="175"/>
    <col min="5883" max="5883" width="12.140625" style="175" bestFit="1" customWidth="1"/>
    <col min="5884" max="5884" width="26.42578125" style="175" bestFit="1" customWidth="1"/>
    <col min="5885" max="5885" width="26.42578125" style="175" customWidth="1"/>
    <col min="5886" max="5886" width="12.7109375" style="175" customWidth="1"/>
    <col min="5887" max="5887" width="13" style="175" customWidth="1"/>
    <col min="5888" max="5888" width="13.85546875" style="175" customWidth="1"/>
    <col min="5889" max="5889" width="12" style="175" customWidth="1"/>
    <col min="5890" max="5890" width="11.85546875" style="175" customWidth="1"/>
    <col min="5891" max="5891" width="13.140625" style="175" customWidth="1"/>
    <col min="5892" max="5892" width="13.28515625" style="175" customWidth="1"/>
    <col min="5893" max="5893" width="14.28515625" style="175" customWidth="1"/>
    <col min="5894" max="5894" width="14.7109375" style="175" customWidth="1"/>
    <col min="5895" max="6138" width="9.140625" style="175"/>
    <col min="6139" max="6139" width="12.140625" style="175" bestFit="1" customWidth="1"/>
    <col min="6140" max="6140" width="26.42578125" style="175" bestFit="1" customWidth="1"/>
    <col min="6141" max="6141" width="26.42578125" style="175" customWidth="1"/>
    <col min="6142" max="6142" width="12.7109375" style="175" customWidth="1"/>
    <col min="6143" max="6143" width="13" style="175" customWidth="1"/>
    <col min="6144" max="6144" width="13.85546875" style="175" customWidth="1"/>
    <col min="6145" max="6145" width="12" style="175" customWidth="1"/>
    <col min="6146" max="6146" width="11.85546875" style="175" customWidth="1"/>
    <col min="6147" max="6147" width="13.140625" style="175" customWidth="1"/>
    <col min="6148" max="6148" width="13.28515625" style="175" customWidth="1"/>
    <col min="6149" max="6149" width="14.28515625" style="175" customWidth="1"/>
    <col min="6150" max="6150" width="14.7109375" style="175" customWidth="1"/>
    <col min="6151" max="6394" width="9.140625" style="175"/>
    <col min="6395" max="6395" width="12.140625" style="175" bestFit="1" customWidth="1"/>
    <col min="6396" max="6396" width="26.42578125" style="175" bestFit="1" customWidth="1"/>
    <col min="6397" max="6397" width="26.42578125" style="175" customWidth="1"/>
    <col min="6398" max="6398" width="12.7109375" style="175" customWidth="1"/>
    <col min="6399" max="6399" width="13" style="175" customWidth="1"/>
    <col min="6400" max="6400" width="13.85546875" style="175" customWidth="1"/>
    <col min="6401" max="6401" width="12" style="175" customWidth="1"/>
    <col min="6402" max="6402" width="11.85546875" style="175" customWidth="1"/>
    <col min="6403" max="6403" width="13.140625" style="175" customWidth="1"/>
    <col min="6404" max="6404" width="13.28515625" style="175" customWidth="1"/>
    <col min="6405" max="6405" width="14.28515625" style="175" customWidth="1"/>
    <col min="6406" max="6406" width="14.7109375" style="175" customWidth="1"/>
    <col min="6407" max="6650" width="9.140625" style="175"/>
    <col min="6651" max="6651" width="12.140625" style="175" bestFit="1" customWidth="1"/>
    <col min="6652" max="6652" width="26.42578125" style="175" bestFit="1" customWidth="1"/>
    <col min="6653" max="6653" width="26.42578125" style="175" customWidth="1"/>
    <col min="6654" max="6654" width="12.7109375" style="175" customWidth="1"/>
    <col min="6655" max="6655" width="13" style="175" customWidth="1"/>
    <col min="6656" max="6656" width="13.85546875" style="175" customWidth="1"/>
    <col min="6657" max="6657" width="12" style="175" customWidth="1"/>
    <col min="6658" max="6658" width="11.85546875" style="175" customWidth="1"/>
    <col min="6659" max="6659" width="13.140625" style="175" customWidth="1"/>
    <col min="6660" max="6660" width="13.28515625" style="175" customWidth="1"/>
    <col min="6661" max="6661" width="14.28515625" style="175" customWidth="1"/>
    <col min="6662" max="6662" width="14.7109375" style="175" customWidth="1"/>
    <col min="6663" max="6906" width="9.140625" style="175"/>
    <col min="6907" max="6907" width="12.140625" style="175" bestFit="1" customWidth="1"/>
    <col min="6908" max="6908" width="26.42578125" style="175" bestFit="1" customWidth="1"/>
    <col min="6909" max="6909" width="26.42578125" style="175" customWidth="1"/>
    <col min="6910" max="6910" width="12.7109375" style="175" customWidth="1"/>
    <col min="6911" max="6911" width="13" style="175" customWidth="1"/>
    <col min="6912" max="6912" width="13.85546875" style="175" customWidth="1"/>
    <col min="6913" max="6913" width="12" style="175" customWidth="1"/>
    <col min="6914" max="6914" width="11.85546875" style="175" customWidth="1"/>
    <col min="6915" max="6915" width="13.140625" style="175" customWidth="1"/>
    <col min="6916" max="6916" width="13.28515625" style="175" customWidth="1"/>
    <col min="6917" max="6917" width="14.28515625" style="175" customWidth="1"/>
    <col min="6918" max="6918" width="14.7109375" style="175" customWidth="1"/>
    <col min="6919" max="7162" width="9.140625" style="175"/>
    <col min="7163" max="7163" width="12.140625" style="175" bestFit="1" customWidth="1"/>
    <col min="7164" max="7164" width="26.42578125" style="175" bestFit="1" customWidth="1"/>
    <col min="7165" max="7165" width="26.42578125" style="175" customWidth="1"/>
    <col min="7166" max="7166" width="12.7109375" style="175" customWidth="1"/>
    <col min="7167" max="7167" width="13" style="175" customWidth="1"/>
    <col min="7168" max="7168" width="13.85546875" style="175" customWidth="1"/>
    <col min="7169" max="7169" width="12" style="175" customWidth="1"/>
    <col min="7170" max="7170" width="11.85546875" style="175" customWidth="1"/>
    <col min="7171" max="7171" width="13.140625" style="175" customWidth="1"/>
    <col min="7172" max="7172" width="13.28515625" style="175" customWidth="1"/>
    <col min="7173" max="7173" width="14.28515625" style="175" customWidth="1"/>
    <col min="7174" max="7174" width="14.7109375" style="175" customWidth="1"/>
    <col min="7175" max="7418" width="9.140625" style="175"/>
    <col min="7419" max="7419" width="12.140625" style="175" bestFit="1" customWidth="1"/>
    <col min="7420" max="7420" width="26.42578125" style="175" bestFit="1" customWidth="1"/>
    <col min="7421" max="7421" width="26.42578125" style="175" customWidth="1"/>
    <col min="7422" max="7422" width="12.7109375" style="175" customWidth="1"/>
    <col min="7423" max="7423" width="13" style="175" customWidth="1"/>
    <col min="7424" max="7424" width="13.85546875" style="175" customWidth="1"/>
    <col min="7425" max="7425" width="12" style="175" customWidth="1"/>
    <col min="7426" max="7426" width="11.85546875" style="175" customWidth="1"/>
    <col min="7427" max="7427" width="13.140625" style="175" customWidth="1"/>
    <col min="7428" max="7428" width="13.28515625" style="175" customWidth="1"/>
    <col min="7429" max="7429" width="14.28515625" style="175" customWidth="1"/>
    <col min="7430" max="7430" width="14.7109375" style="175" customWidth="1"/>
    <col min="7431" max="7674" width="9.140625" style="175"/>
    <col min="7675" max="7675" width="12.140625" style="175" bestFit="1" customWidth="1"/>
    <col min="7676" max="7676" width="26.42578125" style="175" bestFit="1" customWidth="1"/>
    <col min="7677" max="7677" width="26.42578125" style="175" customWidth="1"/>
    <col min="7678" max="7678" width="12.7109375" style="175" customWidth="1"/>
    <col min="7679" max="7679" width="13" style="175" customWidth="1"/>
    <col min="7680" max="7680" width="13.85546875" style="175" customWidth="1"/>
    <col min="7681" max="7681" width="12" style="175" customWidth="1"/>
    <col min="7682" max="7682" width="11.85546875" style="175" customWidth="1"/>
    <col min="7683" max="7683" width="13.140625" style="175" customWidth="1"/>
    <col min="7684" max="7684" width="13.28515625" style="175" customWidth="1"/>
    <col min="7685" max="7685" width="14.28515625" style="175" customWidth="1"/>
    <col min="7686" max="7686" width="14.7109375" style="175" customWidth="1"/>
    <col min="7687" max="7930" width="9.140625" style="175"/>
    <col min="7931" max="7931" width="12.140625" style="175" bestFit="1" customWidth="1"/>
    <col min="7932" max="7932" width="26.42578125" style="175" bestFit="1" customWidth="1"/>
    <col min="7933" max="7933" width="26.42578125" style="175" customWidth="1"/>
    <col min="7934" max="7934" width="12.7109375" style="175" customWidth="1"/>
    <col min="7935" max="7935" width="13" style="175" customWidth="1"/>
    <col min="7936" max="7936" width="13.85546875" style="175" customWidth="1"/>
    <col min="7937" max="7937" width="12" style="175" customWidth="1"/>
    <col min="7938" max="7938" width="11.85546875" style="175" customWidth="1"/>
    <col min="7939" max="7939" width="13.140625" style="175" customWidth="1"/>
    <col min="7940" max="7940" width="13.28515625" style="175" customWidth="1"/>
    <col min="7941" max="7941" width="14.28515625" style="175" customWidth="1"/>
    <col min="7942" max="7942" width="14.7109375" style="175" customWidth="1"/>
    <col min="7943" max="8186" width="9.140625" style="175"/>
    <col min="8187" max="8187" width="12.140625" style="175" bestFit="1" customWidth="1"/>
    <col min="8188" max="8188" width="26.42578125" style="175" bestFit="1" customWidth="1"/>
    <col min="8189" max="8189" width="26.42578125" style="175" customWidth="1"/>
    <col min="8190" max="8190" width="12.7109375" style="175" customWidth="1"/>
    <col min="8191" max="8191" width="13" style="175" customWidth="1"/>
    <col min="8192" max="8192" width="13.85546875" style="175" customWidth="1"/>
    <col min="8193" max="8193" width="12" style="175" customWidth="1"/>
    <col min="8194" max="8194" width="11.85546875" style="175" customWidth="1"/>
    <col min="8195" max="8195" width="13.140625" style="175" customWidth="1"/>
    <col min="8196" max="8196" width="13.28515625" style="175" customWidth="1"/>
    <col min="8197" max="8197" width="14.28515625" style="175" customWidth="1"/>
    <col min="8198" max="8198" width="14.7109375" style="175" customWidth="1"/>
    <col min="8199" max="8442" width="9.140625" style="175"/>
    <col min="8443" max="8443" width="12.140625" style="175" bestFit="1" customWidth="1"/>
    <col min="8444" max="8444" width="26.42578125" style="175" bestFit="1" customWidth="1"/>
    <col min="8445" max="8445" width="26.42578125" style="175" customWidth="1"/>
    <col min="8446" max="8446" width="12.7109375" style="175" customWidth="1"/>
    <col min="8447" max="8447" width="13" style="175" customWidth="1"/>
    <col min="8448" max="8448" width="13.85546875" style="175" customWidth="1"/>
    <col min="8449" max="8449" width="12" style="175" customWidth="1"/>
    <col min="8450" max="8450" width="11.85546875" style="175" customWidth="1"/>
    <col min="8451" max="8451" width="13.140625" style="175" customWidth="1"/>
    <col min="8452" max="8452" width="13.28515625" style="175" customWidth="1"/>
    <col min="8453" max="8453" width="14.28515625" style="175" customWidth="1"/>
    <col min="8454" max="8454" width="14.7109375" style="175" customWidth="1"/>
    <col min="8455" max="8698" width="9.140625" style="175"/>
    <col min="8699" max="8699" width="12.140625" style="175" bestFit="1" customWidth="1"/>
    <col min="8700" max="8700" width="26.42578125" style="175" bestFit="1" customWidth="1"/>
    <col min="8701" max="8701" width="26.42578125" style="175" customWidth="1"/>
    <col min="8702" max="8702" width="12.7109375" style="175" customWidth="1"/>
    <col min="8703" max="8703" width="13" style="175" customWidth="1"/>
    <col min="8704" max="8704" width="13.85546875" style="175" customWidth="1"/>
    <col min="8705" max="8705" width="12" style="175" customWidth="1"/>
    <col min="8706" max="8706" width="11.85546875" style="175" customWidth="1"/>
    <col min="8707" max="8707" width="13.140625" style="175" customWidth="1"/>
    <col min="8708" max="8708" width="13.28515625" style="175" customWidth="1"/>
    <col min="8709" max="8709" width="14.28515625" style="175" customWidth="1"/>
    <col min="8710" max="8710" width="14.7109375" style="175" customWidth="1"/>
    <col min="8711" max="8954" width="9.140625" style="175"/>
    <col min="8955" max="8955" width="12.140625" style="175" bestFit="1" customWidth="1"/>
    <col min="8956" max="8956" width="26.42578125" style="175" bestFit="1" customWidth="1"/>
    <col min="8957" max="8957" width="26.42578125" style="175" customWidth="1"/>
    <col min="8958" max="8958" width="12.7109375" style="175" customWidth="1"/>
    <col min="8959" max="8959" width="13" style="175" customWidth="1"/>
    <col min="8960" max="8960" width="13.85546875" style="175" customWidth="1"/>
    <col min="8961" max="8961" width="12" style="175" customWidth="1"/>
    <col min="8962" max="8962" width="11.85546875" style="175" customWidth="1"/>
    <col min="8963" max="8963" width="13.140625" style="175" customWidth="1"/>
    <col min="8964" max="8964" width="13.28515625" style="175" customWidth="1"/>
    <col min="8965" max="8965" width="14.28515625" style="175" customWidth="1"/>
    <col min="8966" max="8966" width="14.7109375" style="175" customWidth="1"/>
    <col min="8967" max="9210" width="9.140625" style="175"/>
    <col min="9211" max="9211" width="12.140625" style="175" bestFit="1" customWidth="1"/>
    <col min="9212" max="9212" width="26.42578125" style="175" bestFit="1" customWidth="1"/>
    <col min="9213" max="9213" width="26.42578125" style="175" customWidth="1"/>
    <col min="9214" max="9214" width="12.7109375" style="175" customWidth="1"/>
    <col min="9215" max="9215" width="13" style="175" customWidth="1"/>
    <col min="9216" max="9216" width="13.85546875" style="175" customWidth="1"/>
    <col min="9217" max="9217" width="12" style="175" customWidth="1"/>
    <col min="9218" max="9218" width="11.85546875" style="175" customWidth="1"/>
    <col min="9219" max="9219" width="13.140625" style="175" customWidth="1"/>
    <col min="9220" max="9220" width="13.28515625" style="175" customWidth="1"/>
    <col min="9221" max="9221" width="14.28515625" style="175" customWidth="1"/>
    <col min="9222" max="9222" width="14.7109375" style="175" customWidth="1"/>
    <col min="9223" max="9466" width="9.140625" style="175"/>
    <col min="9467" max="9467" width="12.140625" style="175" bestFit="1" customWidth="1"/>
    <col min="9468" max="9468" width="26.42578125" style="175" bestFit="1" customWidth="1"/>
    <col min="9469" max="9469" width="26.42578125" style="175" customWidth="1"/>
    <col min="9470" max="9470" width="12.7109375" style="175" customWidth="1"/>
    <col min="9471" max="9471" width="13" style="175" customWidth="1"/>
    <col min="9472" max="9472" width="13.85546875" style="175" customWidth="1"/>
    <col min="9473" max="9473" width="12" style="175" customWidth="1"/>
    <col min="9474" max="9474" width="11.85546875" style="175" customWidth="1"/>
    <col min="9475" max="9475" width="13.140625" style="175" customWidth="1"/>
    <col min="9476" max="9476" width="13.28515625" style="175" customWidth="1"/>
    <col min="9477" max="9477" width="14.28515625" style="175" customWidth="1"/>
    <col min="9478" max="9478" width="14.7109375" style="175" customWidth="1"/>
    <col min="9479" max="9722" width="9.140625" style="175"/>
    <col min="9723" max="9723" width="12.140625" style="175" bestFit="1" customWidth="1"/>
    <col min="9724" max="9724" width="26.42578125" style="175" bestFit="1" customWidth="1"/>
    <col min="9725" max="9725" width="26.42578125" style="175" customWidth="1"/>
    <col min="9726" max="9726" width="12.7109375" style="175" customWidth="1"/>
    <col min="9727" max="9727" width="13" style="175" customWidth="1"/>
    <col min="9728" max="9728" width="13.85546875" style="175" customWidth="1"/>
    <col min="9729" max="9729" width="12" style="175" customWidth="1"/>
    <col min="9730" max="9730" width="11.85546875" style="175" customWidth="1"/>
    <col min="9731" max="9731" width="13.140625" style="175" customWidth="1"/>
    <col min="9732" max="9732" width="13.28515625" style="175" customWidth="1"/>
    <col min="9733" max="9733" width="14.28515625" style="175" customWidth="1"/>
    <col min="9734" max="9734" width="14.7109375" style="175" customWidth="1"/>
    <col min="9735" max="9978" width="9.140625" style="175"/>
    <col min="9979" max="9979" width="12.140625" style="175" bestFit="1" customWidth="1"/>
    <col min="9980" max="9980" width="26.42578125" style="175" bestFit="1" customWidth="1"/>
    <col min="9981" max="9981" width="26.42578125" style="175" customWidth="1"/>
    <col min="9982" max="9982" width="12.7109375" style="175" customWidth="1"/>
    <col min="9983" max="9983" width="13" style="175" customWidth="1"/>
    <col min="9984" max="9984" width="13.85546875" style="175" customWidth="1"/>
    <col min="9985" max="9985" width="12" style="175" customWidth="1"/>
    <col min="9986" max="9986" width="11.85546875" style="175" customWidth="1"/>
    <col min="9987" max="9987" width="13.140625" style="175" customWidth="1"/>
    <col min="9988" max="9988" width="13.28515625" style="175" customWidth="1"/>
    <col min="9989" max="9989" width="14.28515625" style="175" customWidth="1"/>
    <col min="9990" max="9990" width="14.7109375" style="175" customWidth="1"/>
    <col min="9991" max="10234" width="9.140625" style="175"/>
    <col min="10235" max="10235" width="12.140625" style="175" bestFit="1" customWidth="1"/>
    <col min="10236" max="10236" width="26.42578125" style="175" bestFit="1" customWidth="1"/>
    <col min="10237" max="10237" width="26.42578125" style="175" customWidth="1"/>
    <col min="10238" max="10238" width="12.7109375" style="175" customWidth="1"/>
    <col min="10239" max="10239" width="13" style="175" customWidth="1"/>
    <col min="10240" max="10240" width="13.85546875" style="175" customWidth="1"/>
    <col min="10241" max="10241" width="12" style="175" customWidth="1"/>
    <col min="10242" max="10242" width="11.85546875" style="175" customWidth="1"/>
    <col min="10243" max="10243" width="13.140625" style="175" customWidth="1"/>
    <col min="10244" max="10244" width="13.28515625" style="175" customWidth="1"/>
    <col min="10245" max="10245" width="14.28515625" style="175" customWidth="1"/>
    <col min="10246" max="10246" width="14.7109375" style="175" customWidth="1"/>
    <col min="10247" max="10490" width="9.140625" style="175"/>
    <col min="10491" max="10491" width="12.140625" style="175" bestFit="1" customWidth="1"/>
    <col min="10492" max="10492" width="26.42578125" style="175" bestFit="1" customWidth="1"/>
    <col min="10493" max="10493" width="26.42578125" style="175" customWidth="1"/>
    <col min="10494" max="10494" width="12.7109375" style="175" customWidth="1"/>
    <col min="10495" max="10495" width="13" style="175" customWidth="1"/>
    <col min="10496" max="10496" width="13.85546875" style="175" customWidth="1"/>
    <col min="10497" max="10497" width="12" style="175" customWidth="1"/>
    <col min="10498" max="10498" width="11.85546875" style="175" customWidth="1"/>
    <col min="10499" max="10499" width="13.140625" style="175" customWidth="1"/>
    <col min="10500" max="10500" width="13.28515625" style="175" customWidth="1"/>
    <col min="10501" max="10501" width="14.28515625" style="175" customWidth="1"/>
    <col min="10502" max="10502" width="14.7109375" style="175" customWidth="1"/>
    <col min="10503" max="10746" width="9.140625" style="175"/>
    <col min="10747" max="10747" width="12.140625" style="175" bestFit="1" customWidth="1"/>
    <col min="10748" max="10748" width="26.42578125" style="175" bestFit="1" customWidth="1"/>
    <col min="10749" max="10749" width="26.42578125" style="175" customWidth="1"/>
    <col min="10750" max="10750" width="12.7109375" style="175" customWidth="1"/>
    <col min="10751" max="10751" width="13" style="175" customWidth="1"/>
    <col min="10752" max="10752" width="13.85546875" style="175" customWidth="1"/>
    <col min="10753" max="10753" width="12" style="175" customWidth="1"/>
    <col min="10754" max="10754" width="11.85546875" style="175" customWidth="1"/>
    <col min="10755" max="10755" width="13.140625" style="175" customWidth="1"/>
    <col min="10756" max="10756" width="13.28515625" style="175" customWidth="1"/>
    <col min="10757" max="10757" width="14.28515625" style="175" customWidth="1"/>
    <col min="10758" max="10758" width="14.7109375" style="175" customWidth="1"/>
    <col min="10759" max="11002" width="9.140625" style="175"/>
    <col min="11003" max="11003" width="12.140625" style="175" bestFit="1" customWidth="1"/>
    <col min="11004" max="11004" width="26.42578125" style="175" bestFit="1" customWidth="1"/>
    <col min="11005" max="11005" width="26.42578125" style="175" customWidth="1"/>
    <col min="11006" max="11006" width="12.7109375" style="175" customWidth="1"/>
    <col min="11007" max="11007" width="13" style="175" customWidth="1"/>
    <col min="11008" max="11008" width="13.85546875" style="175" customWidth="1"/>
    <col min="11009" max="11009" width="12" style="175" customWidth="1"/>
    <col min="11010" max="11010" width="11.85546875" style="175" customWidth="1"/>
    <col min="11011" max="11011" width="13.140625" style="175" customWidth="1"/>
    <col min="11012" max="11012" width="13.28515625" style="175" customWidth="1"/>
    <col min="11013" max="11013" width="14.28515625" style="175" customWidth="1"/>
    <col min="11014" max="11014" width="14.7109375" style="175" customWidth="1"/>
    <col min="11015" max="11258" width="9.140625" style="175"/>
    <col min="11259" max="11259" width="12.140625" style="175" bestFit="1" customWidth="1"/>
    <col min="11260" max="11260" width="26.42578125" style="175" bestFit="1" customWidth="1"/>
    <col min="11261" max="11261" width="26.42578125" style="175" customWidth="1"/>
    <col min="11262" max="11262" width="12.7109375" style="175" customWidth="1"/>
    <col min="11263" max="11263" width="13" style="175" customWidth="1"/>
    <col min="11264" max="11264" width="13.85546875" style="175" customWidth="1"/>
    <col min="11265" max="11265" width="12" style="175" customWidth="1"/>
    <col min="11266" max="11266" width="11.85546875" style="175" customWidth="1"/>
    <col min="11267" max="11267" width="13.140625" style="175" customWidth="1"/>
    <col min="11268" max="11268" width="13.28515625" style="175" customWidth="1"/>
    <col min="11269" max="11269" width="14.28515625" style="175" customWidth="1"/>
    <col min="11270" max="11270" width="14.7109375" style="175" customWidth="1"/>
    <col min="11271" max="11514" width="9.140625" style="175"/>
    <col min="11515" max="11515" width="12.140625" style="175" bestFit="1" customWidth="1"/>
    <col min="11516" max="11516" width="26.42578125" style="175" bestFit="1" customWidth="1"/>
    <col min="11517" max="11517" width="26.42578125" style="175" customWidth="1"/>
    <col min="11518" max="11518" width="12.7109375" style="175" customWidth="1"/>
    <col min="11519" max="11519" width="13" style="175" customWidth="1"/>
    <col min="11520" max="11520" width="13.85546875" style="175" customWidth="1"/>
    <col min="11521" max="11521" width="12" style="175" customWidth="1"/>
    <col min="11522" max="11522" width="11.85546875" style="175" customWidth="1"/>
    <col min="11523" max="11523" width="13.140625" style="175" customWidth="1"/>
    <col min="11524" max="11524" width="13.28515625" style="175" customWidth="1"/>
    <col min="11525" max="11525" width="14.28515625" style="175" customWidth="1"/>
    <col min="11526" max="11526" width="14.7109375" style="175" customWidth="1"/>
    <col min="11527" max="11770" width="9.140625" style="175"/>
    <col min="11771" max="11771" width="12.140625" style="175" bestFit="1" customWidth="1"/>
    <col min="11772" max="11772" width="26.42578125" style="175" bestFit="1" customWidth="1"/>
    <col min="11773" max="11773" width="26.42578125" style="175" customWidth="1"/>
    <col min="11774" max="11774" width="12.7109375" style="175" customWidth="1"/>
    <col min="11775" max="11775" width="13" style="175" customWidth="1"/>
    <col min="11776" max="11776" width="13.85546875" style="175" customWidth="1"/>
    <col min="11777" max="11777" width="12" style="175" customWidth="1"/>
    <col min="11778" max="11778" width="11.85546875" style="175" customWidth="1"/>
    <col min="11779" max="11779" width="13.140625" style="175" customWidth="1"/>
    <col min="11780" max="11780" width="13.28515625" style="175" customWidth="1"/>
    <col min="11781" max="11781" width="14.28515625" style="175" customWidth="1"/>
    <col min="11782" max="11782" width="14.7109375" style="175" customWidth="1"/>
    <col min="11783" max="12026" width="9.140625" style="175"/>
    <col min="12027" max="12027" width="12.140625" style="175" bestFit="1" customWidth="1"/>
    <col min="12028" max="12028" width="26.42578125" style="175" bestFit="1" customWidth="1"/>
    <col min="12029" max="12029" width="26.42578125" style="175" customWidth="1"/>
    <col min="12030" max="12030" width="12.7109375" style="175" customWidth="1"/>
    <col min="12031" max="12031" width="13" style="175" customWidth="1"/>
    <col min="12032" max="12032" width="13.85546875" style="175" customWidth="1"/>
    <col min="12033" max="12033" width="12" style="175" customWidth="1"/>
    <col min="12034" max="12034" width="11.85546875" style="175" customWidth="1"/>
    <col min="12035" max="12035" width="13.140625" style="175" customWidth="1"/>
    <col min="12036" max="12036" width="13.28515625" style="175" customWidth="1"/>
    <col min="12037" max="12037" width="14.28515625" style="175" customWidth="1"/>
    <col min="12038" max="12038" width="14.7109375" style="175" customWidth="1"/>
    <col min="12039" max="12282" width="9.140625" style="175"/>
    <col min="12283" max="12283" width="12.140625" style="175" bestFit="1" customWidth="1"/>
    <col min="12284" max="12284" width="26.42578125" style="175" bestFit="1" customWidth="1"/>
    <col min="12285" max="12285" width="26.42578125" style="175" customWidth="1"/>
    <col min="12286" max="12286" width="12.7109375" style="175" customWidth="1"/>
    <col min="12287" max="12287" width="13" style="175" customWidth="1"/>
    <col min="12288" max="12288" width="13.85546875" style="175" customWidth="1"/>
    <col min="12289" max="12289" width="12" style="175" customWidth="1"/>
    <col min="12290" max="12290" width="11.85546875" style="175" customWidth="1"/>
    <col min="12291" max="12291" width="13.140625" style="175" customWidth="1"/>
    <col min="12292" max="12292" width="13.28515625" style="175" customWidth="1"/>
    <col min="12293" max="12293" width="14.28515625" style="175" customWidth="1"/>
    <col min="12294" max="12294" width="14.7109375" style="175" customWidth="1"/>
    <col min="12295" max="12538" width="9.140625" style="175"/>
    <col min="12539" max="12539" width="12.140625" style="175" bestFit="1" customWidth="1"/>
    <col min="12540" max="12540" width="26.42578125" style="175" bestFit="1" customWidth="1"/>
    <col min="12541" max="12541" width="26.42578125" style="175" customWidth="1"/>
    <col min="12542" max="12542" width="12.7109375" style="175" customWidth="1"/>
    <col min="12543" max="12543" width="13" style="175" customWidth="1"/>
    <col min="12544" max="12544" width="13.85546875" style="175" customWidth="1"/>
    <col min="12545" max="12545" width="12" style="175" customWidth="1"/>
    <col min="12546" max="12546" width="11.85546875" style="175" customWidth="1"/>
    <col min="12547" max="12547" width="13.140625" style="175" customWidth="1"/>
    <col min="12548" max="12548" width="13.28515625" style="175" customWidth="1"/>
    <col min="12549" max="12549" width="14.28515625" style="175" customWidth="1"/>
    <col min="12550" max="12550" width="14.7109375" style="175" customWidth="1"/>
    <col min="12551" max="12794" width="9.140625" style="175"/>
    <col min="12795" max="12795" width="12.140625" style="175" bestFit="1" customWidth="1"/>
    <col min="12796" max="12796" width="26.42578125" style="175" bestFit="1" customWidth="1"/>
    <col min="12797" max="12797" width="26.42578125" style="175" customWidth="1"/>
    <col min="12798" max="12798" width="12.7109375" style="175" customWidth="1"/>
    <col min="12799" max="12799" width="13" style="175" customWidth="1"/>
    <col min="12800" max="12800" width="13.85546875" style="175" customWidth="1"/>
    <col min="12801" max="12801" width="12" style="175" customWidth="1"/>
    <col min="12802" max="12802" width="11.85546875" style="175" customWidth="1"/>
    <col min="12803" max="12803" width="13.140625" style="175" customWidth="1"/>
    <col min="12804" max="12804" width="13.28515625" style="175" customWidth="1"/>
    <col min="12805" max="12805" width="14.28515625" style="175" customWidth="1"/>
    <col min="12806" max="12806" width="14.7109375" style="175" customWidth="1"/>
    <col min="12807" max="13050" width="9.140625" style="175"/>
    <col min="13051" max="13051" width="12.140625" style="175" bestFit="1" customWidth="1"/>
    <col min="13052" max="13052" width="26.42578125" style="175" bestFit="1" customWidth="1"/>
    <col min="13053" max="13053" width="26.42578125" style="175" customWidth="1"/>
    <col min="13054" max="13054" width="12.7109375" style="175" customWidth="1"/>
    <col min="13055" max="13055" width="13" style="175" customWidth="1"/>
    <col min="13056" max="13056" width="13.85546875" style="175" customWidth="1"/>
    <col min="13057" max="13057" width="12" style="175" customWidth="1"/>
    <col min="13058" max="13058" width="11.85546875" style="175" customWidth="1"/>
    <col min="13059" max="13059" width="13.140625" style="175" customWidth="1"/>
    <col min="13060" max="13060" width="13.28515625" style="175" customWidth="1"/>
    <col min="13061" max="13061" width="14.28515625" style="175" customWidth="1"/>
    <col min="13062" max="13062" width="14.7109375" style="175" customWidth="1"/>
    <col min="13063" max="13306" width="9.140625" style="175"/>
    <col min="13307" max="13307" width="12.140625" style="175" bestFit="1" customWidth="1"/>
    <col min="13308" max="13308" width="26.42578125" style="175" bestFit="1" customWidth="1"/>
    <col min="13309" max="13309" width="26.42578125" style="175" customWidth="1"/>
    <col min="13310" max="13310" width="12.7109375" style="175" customWidth="1"/>
    <col min="13311" max="13311" width="13" style="175" customWidth="1"/>
    <col min="13312" max="13312" width="13.85546875" style="175" customWidth="1"/>
    <col min="13313" max="13313" width="12" style="175" customWidth="1"/>
    <col min="13314" max="13314" width="11.85546875" style="175" customWidth="1"/>
    <col min="13315" max="13315" width="13.140625" style="175" customWidth="1"/>
    <col min="13316" max="13316" width="13.28515625" style="175" customWidth="1"/>
    <col min="13317" max="13317" width="14.28515625" style="175" customWidth="1"/>
    <col min="13318" max="13318" width="14.7109375" style="175" customWidth="1"/>
    <col min="13319" max="13562" width="9.140625" style="175"/>
    <col min="13563" max="13563" width="12.140625" style="175" bestFit="1" customWidth="1"/>
    <col min="13564" max="13564" width="26.42578125" style="175" bestFit="1" customWidth="1"/>
    <col min="13565" max="13565" width="26.42578125" style="175" customWidth="1"/>
    <col min="13566" max="13566" width="12.7109375" style="175" customWidth="1"/>
    <col min="13567" max="13567" width="13" style="175" customWidth="1"/>
    <col min="13568" max="13568" width="13.85546875" style="175" customWidth="1"/>
    <col min="13569" max="13569" width="12" style="175" customWidth="1"/>
    <col min="13570" max="13570" width="11.85546875" style="175" customWidth="1"/>
    <col min="13571" max="13571" width="13.140625" style="175" customWidth="1"/>
    <col min="13572" max="13572" width="13.28515625" style="175" customWidth="1"/>
    <col min="13573" max="13573" width="14.28515625" style="175" customWidth="1"/>
    <col min="13574" max="13574" width="14.7109375" style="175" customWidth="1"/>
    <col min="13575" max="13818" width="9.140625" style="175"/>
    <col min="13819" max="13819" width="12.140625" style="175" bestFit="1" customWidth="1"/>
    <col min="13820" max="13820" width="26.42578125" style="175" bestFit="1" customWidth="1"/>
    <col min="13821" max="13821" width="26.42578125" style="175" customWidth="1"/>
    <col min="13822" max="13822" width="12.7109375" style="175" customWidth="1"/>
    <col min="13823" max="13823" width="13" style="175" customWidth="1"/>
    <col min="13824" max="13824" width="13.85546875" style="175" customWidth="1"/>
    <col min="13825" max="13825" width="12" style="175" customWidth="1"/>
    <col min="13826" max="13826" width="11.85546875" style="175" customWidth="1"/>
    <col min="13827" max="13827" width="13.140625" style="175" customWidth="1"/>
    <col min="13828" max="13828" width="13.28515625" style="175" customWidth="1"/>
    <col min="13829" max="13829" width="14.28515625" style="175" customWidth="1"/>
    <col min="13830" max="13830" width="14.7109375" style="175" customWidth="1"/>
    <col min="13831" max="14074" width="9.140625" style="175"/>
    <col min="14075" max="14075" width="12.140625" style="175" bestFit="1" customWidth="1"/>
    <col min="14076" max="14076" width="26.42578125" style="175" bestFit="1" customWidth="1"/>
    <col min="14077" max="14077" width="26.42578125" style="175" customWidth="1"/>
    <col min="14078" max="14078" width="12.7109375" style="175" customWidth="1"/>
    <col min="14079" max="14079" width="13" style="175" customWidth="1"/>
    <col min="14080" max="14080" width="13.85546875" style="175" customWidth="1"/>
    <col min="14081" max="14081" width="12" style="175" customWidth="1"/>
    <col min="14082" max="14082" width="11.85546875" style="175" customWidth="1"/>
    <col min="14083" max="14083" width="13.140625" style="175" customWidth="1"/>
    <col min="14084" max="14084" width="13.28515625" style="175" customWidth="1"/>
    <col min="14085" max="14085" width="14.28515625" style="175" customWidth="1"/>
    <col min="14086" max="14086" width="14.7109375" style="175" customWidth="1"/>
    <col min="14087" max="14330" width="9.140625" style="175"/>
    <col min="14331" max="14331" width="12.140625" style="175" bestFit="1" customWidth="1"/>
    <col min="14332" max="14332" width="26.42578125" style="175" bestFit="1" customWidth="1"/>
    <col min="14333" max="14333" width="26.42578125" style="175" customWidth="1"/>
    <col min="14334" max="14334" width="12.7109375" style="175" customWidth="1"/>
    <col min="14335" max="14335" width="13" style="175" customWidth="1"/>
    <col min="14336" max="14336" width="13.85546875" style="175" customWidth="1"/>
    <col min="14337" max="14337" width="12" style="175" customWidth="1"/>
    <col min="14338" max="14338" width="11.85546875" style="175" customWidth="1"/>
    <col min="14339" max="14339" width="13.140625" style="175" customWidth="1"/>
    <col min="14340" max="14340" width="13.28515625" style="175" customWidth="1"/>
    <col min="14341" max="14341" width="14.28515625" style="175" customWidth="1"/>
    <col min="14342" max="14342" width="14.7109375" style="175" customWidth="1"/>
    <col min="14343" max="14586" width="9.140625" style="175"/>
    <col min="14587" max="14587" width="12.140625" style="175" bestFit="1" customWidth="1"/>
    <col min="14588" max="14588" width="26.42578125" style="175" bestFit="1" customWidth="1"/>
    <col min="14589" max="14589" width="26.42578125" style="175" customWidth="1"/>
    <col min="14590" max="14590" width="12.7109375" style="175" customWidth="1"/>
    <col min="14591" max="14591" width="13" style="175" customWidth="1"/>
    <col min="14592" max="14592" width="13.85546875" style="175" customWidth="1"/>
    <col min="14593" max="14593" width="12" style="175" customWidth="1"/>
    <col min="14594" max="14594" width="11.85546875" style="175" customWidth="1"/>
    <col min="14595" max="14595" width="13.140625" style="175" customWidth="1"/>
    <col min="14596" max="14596" width="13.28515625" style="175" customWidth="1"/>
    <col min="14597" max="14597" width="14.28515625" style="175" customWidth="1"/>
    <col min="14598" max="14598" width="14.7109375" style="175" customWidth="1"/>
    <col min="14599" max="14842" width="9.140625" style="175"/>
    <col min="14843" max="14843" width="12.140625" style="175" bestFit="1" customWidth="1"/>
    <col min="14844" max="14844" width="26.42578125" style="175" bestFit="1" customWidth="1"/>
    <col min="14845" max="14845" width="26.42578125" style="175" customWidth="1"/>
    <col min="14846" max="14846" width="12.7109375" style="175" customWidth="1"/>
    <col min="14847" max="14847" width="13" style="175" customWidth="1"/>
    <col min="14848" max="14848" width="13.85546875" style="175" customWidth="1"/>
    <col min="14849" max="14849" width="12" style="175" customWidth="1"/>
    <col min="14850" max="14850" width="11.85546875" style="175" customWidth="1"/>
    <col min="14851" max="14851" width="13.140625" style="175" customWidth="1"/>
    <col min="14852" max="14852" width="13.28515625" style="175" customWidth="1"/>
    <col min="14853" max="14853" width="14.28515625" style="175" customWidth="1"/>
    <col min="14854" max="14854" width="14.7109375" style="175" customWidth="1"/>
    <col min="14855" max="15098" width="9.140625" style="175"/>
    <col min="15099" max="15099" width="12.140625" style="175" bestFit="1" customWidth="1"/>
    <col min="15100" max="15100" width="26.42578125" style="175" bestFit="1" customWidth="1"/>
    <col min="15101" max="15101" width="26.42578125" style="175" customWidth="1"/>
    <col min="15102" max="15102" width="12.7109375" style="175" customWidth="1"/>
    <col min="15103" max="15103" width="13" style="175" customWidth="1"/>
    <col min="15104" max="15104" width="13.85546875" style="175" customWidth="1"/>
    <col min="15105" max="15105" width="12" style="175" customWidth="1"/>
    <col min="15106" max="15106" width="11.85546875" style="175" customWidth="1"/>
    <col min="15107" max="15107" width="13.140625" style="175" customWidth="1"/>
    <col min="15108" max="15108" width="13.28515625" style="175" customWidth="1"/>
    <col min="15109" max="15109" width="14.28515625" style="175" customWidth="1"/>
    <col min="15110" max="15110" width="14.7109375" style="175" customWidth="1"/>
    <col min="15111" max="15354" width="9.140625" style="175"/>
    <col min="15355" max="15355" width="12.140625" style="175" bestFit="1" customWidth="1"/>
    <col min="15356" max="15356" width="26.42578125" style="175" bestFit="1" customWidth="1"/>
    <col min="15357" max="15357" width="26.42578125" style="175" customWidth="1"/>
    <col min="15358" max="15358" width="12.7109375" style="175" customWidth="1"/>
    <col min="15359" max="15359" width="13" style="175" customWidth="1"/>
    <col min="15360" max="15360" width="13.85546875" style="175" customWidth="1"/>
    <col min="15361" max="15361" width="12" style="175" customWidth="1"/>
    <col min="15362" max="15362" width="11.85546875" style="175" customWidth="1"/>
    <col min="15363" max="15363" width="13.140625" style="175" customWidth="1"/>
    <col min="15364" max="15364" width="13.28515625" style="175" customWidth="1"/>
    <col min="15365" max="15365" width="14.28515625" style="175" customWidth="1"/>
    <col min="15366" max="15366" width="14.7109375" style="175" customWidth="1"/>
    <col min="15367" max="15610" width="9.140625" style="175"/>
    <col min="15611" max="15611" width="12.140625" style="175" bestFit="1" customWidth="1"/>
    <col min="15612" max="15612" width="26.42578125" style="175" bestFit="1" customWidth="1"/>
    <col min="15613" max="15613" width="26.42578125" style="175" customWidth="1"/>
    <col min="15614" max="15614" width="12.7109375" style="175" customWidth="1"/>
    <col min="15615" max="15615" width="13" style="175" customWidth="1"/>
    <col min="15616" max="15616" width="13.85546875" style="175" customWidth="1"/>
    <col min="15617" max="15617" width="12" style="175" customWidth="1"/>
    <col min="15618" max="15618" width="11.85546875" style="175" customWidth="1"/>
    <col min="15619" max="15619" width="13.140625" style="175" customWidth="1"/>
    <col min="15620" max="15620" width="13.28515625" style="175" customWidth="1"/>
    <col min="15621" max="15621" width="14.28515625" style="175" customWidth="1"/>
    <col min="15622" max="15622" width="14.7109375" style="175" customWidth="1"/>
    <col min="15623" max="15866" width="9.140625" style="175"/>
    <col min="15867" max="15867" width="12.140625" style="175" bestFit="1" customWidth="1"/>
    <col min="15868" max="15868" width="26.42578125" style="175" bestFit="1" customWidth="1"/>
    <col min="15869" max="15869" width="26.42578125" style="175" customWidth="1"/>
    <col min="15870" max="15870" width="12.7109375" style="175" customWidth="1"/>
    <col min="15871" max="15871" width="13" style="175" customWidth="1"/>
    <col min="15872" max="15872" width="13.85546875" style="175" customWidth="1"/>
    <col min="15873" max="15873" width="12" style="175" customWidth="1"/>
    <col min="15874" max="15874" width="11.85546875" style="175" customWidth="1"/>
    <col min="15875" max="15875" width="13.140625" style="175" customWidth="1"/>
    <col min="15876" max="15876" width="13.28515625" style="175" customWidth="1"/>
    <col min="15877" max="15877" width="14.28515625" style="175" customWidth="1"/>
    <col min="15878" max="15878" width="14.7109375" style="175" customWidth="1"/>
    <col min="15879" max="16122" width="9.140625" style="175"/>
    <col min="16123" max="16123" width="12.140625" style="175" bestFit="1" customWidth="1"/>
    <col min="16124" max="16124" width="26.42578125" style="175" bestFit="1" customWidth="1"/>
    <col min="16125" max="16125" width="26.42578125" style="175" customWidth="1"/>
    <col min="16126" max="16126" width="12.7109375" style="175" customWidth="1"/>
    <col min="16127" max="16127" width="13" style="175" customWidth="1"/>
    <col min="16128" max="16128" width="13.85546875" style="175" customWidth="1"/>
    <col min="16129" max="16129" width="12" style="175" customWidth="1"/>
    <col min="16130" max="16130" width="11.85546875" style="175" customWidth="1"/>
    <col min="16131" max="16131" width="13.140625" style="175" customWidth="1"/>
    <col min="16132" max="16132" width="13.28515625" style="175" customWidth="1"/>
    <col min="16133" max="16133" width="14.28515625" style="175" customWidth="1"/>
    <col min="16134" max="16134" width="14.7109375" style="175" customWidth="1"/>
    <col min="16135" max="16384" width="9.140625" style="175"/>
  </cols>
  <sheetData>
    <row r="1" spans="1:8" ht="20.100000000000001" customHeight="1">
      <c r="A1" s="926" t="s">
        <v>374</v>
      </c>
      <c r="B1" s="926"/>
      <c r="C1" s="926"/>
      <c r="D1" s="926"/>
      <c r="E1" s="926"/>
      <c r="F1" s="926"/>
      <c r="G1" s="926"/>
      <c r="H1" s="926"/>
    </row>
    <row r="2" spans="1:8" ht="36.75" customHeight="1">
      <c r="A2" s="925" t="s">
        <v>317</v>
      </c>
      <c r="B2" s="925"/>
      <c r="C2" s="925"/>
      <c r="D2" s="925"/>
      <c r="E2" s="925"/>
      <c r="F2" s="925"/>
      <c r="G2" s="925"/>
      <c r="H2" s="925"/>
    </row>
    <row r="3" spans="1:8" ht="30" customHeight="1">
      <c r="A3" s="1165" t="s">
        <v>141</v>
      </c>
      <c r="B3" s="1166" t="s">
        <v>1</v>
      </c>
      <c r="C3" s="1166" t="s">
        <v>2</v>
      </c>
      <c r="D3" s="1164" t="s">
        <v>313</v>
      </c>
      <c r="E3" s="1167" t="s">
        <v>314</v>
      </c>
      <c r="F3" s="1164" t="s">
        <v>239</v>
      </c>
      <c r="G3" s="832" t="s">
        <v>318</v>
      </c>
      <c r="H3" s="832" t="s">
        <v>319</v>
      </c>
    </row>
    <row r="4" spans="1:8" ht="30" customHeight="1">
      <c r="A4" s="1165"/>
      <c r="B4" s="1166"/>
      <c r="C4" s="1166"/>
      <c r="D4" s="1164"/>
      <c r="E4" s="1167"/>
      <c r="F4" s="1164"/>
      <c r="G4" s="832"/>
      <c r="H4" s="832"/>
    </row>
    <row r="5" spans="1:8" ht="30" customHeight="1">
      <c r="A5" s="1165"/>
      <c r="B5" s="1166"/>
      <c r="C5" s="1166"/>
      <c r="D5" s="1164"/>
      <c r="E5" s="1167"/>
      <c r="F5" s="1164"/>
      <c r="G5" s="832"/>
      <c r="H5" s="832"/>
    </row>
    <row r="6" spans="1:8" s="178" customFormat="1" ht="15" hidden="1" customHeight="1">
      <c r="A6" s="791" t="s">
        <v>143</v>
      </c>
      <c r="B6" s="829" t="s">
        <v>4</v>
      </c>
      <c r="C6" s="586" t="s">
        <v>5</v>
      </c>
      <c r="D6" s="792"/>
      <c r="E6" s="792"/>
      <c r="F6" s="793"/>
      <c r="G6" s="586"/>
      <c r="H6" s="586"/>
    </row>
    <row r="7" spans="1:8" s="178" customFormat="1" ht="15" hidden="1" customHeight="1">
      <c r="A7" s="791"/>
      <c r="B7" s="829"/>
      <c r="C7" s="586" t="s">
        <v>6</v>
      </c>
      <c r="D7" s="792"/>
      <c r="E7" s="792"/>
      <c r="F7" s="793"/>
      <c r="G7" s="586"/>
      <c r="H7" s="586"/>
    </row>
    <row r="8" spans="1:8" s="178" customFormat="1" ht="15" hidden="1" customHeight="1">
      <c r="A8" s="791"/>
      <c r="B8" s="829"/>
      <c r="C8" s="794" t="s">
        <v>283</v>
      </c>
      <c r="D8" s="639">
        <v>0</v>
      </c>
      <c r="E8" s="639">
        <v>0</v>
      </c>
      <c r="F8" s="795">
        <v>0</v>
      </c>
      <c r="G8" s="586"/>
      <c r="H8" s="586"/>
    </row>
    <row r="9" spans="1:8" s="178" customFormat="1" ht="15" customHeight="1">
      <c r="A9" s="831" t="s">
        <v>315</v>
      </c>
      <c r="B9" s="904" t="s">
        <v>4</v>
      </c>
      <c r="C9" s="31" t="s">
        <v>5</v>
      </c>
      <c r="D9" s="137"/>
      <c r="E9" s="137"/>
      <c r="F9" s="146"/>
      <c r="G9" s="146"/>
      <c r="H9" s="146"/>
    </row>
    <row r="10" spans="1:8" s="178" customFormat="1" ht="15" customHeight="1">
      <c r="A10" s="831"/>
      <c r="B10" s="904"/>
      <c r="C10" s="31" t="s">
        <v>6</v>
      </c>
      <c r="D10" s="137"/>
      <c r="E10" s="137"/>
      <c r="F10" s="146"/>
      <c r="G10" s="146"/>
      <c r="H10" s="146"/>
    </row>
    <row r="11" spans="1:8" s="178" customFormat="1" ht="15" customHeight="1">
      <c r="A11" s="831"/>
      <c r="B11" s="838" t="s">
        <v>7</v>
      </c>
      <c r="C11" s="31" t="s">
        <v>8</v>
      </c>
      <c r="D11" s="181"/>
      <c r="E11" s="181"/>
      <c r="F11" s="182"/>
      <c r="G11" s="183"/>
      <c r="H11" s="183"/>
    </row>
    <row r="12" spans="1:8" s="178" customFormat="1" ht="15" customHeight="1">
      <c r="A12" s="831"/>
      <c r="B12" s="838"/>
      <c r="C12" s="757" t="s">
        <v>9</v>
      </c>
      <c r="D12" s="492">
        <v>1</v>
      </c>
      <c r="E12" s="492">
        <v>60</v>
      </c>
      <c r="F12" s="111">
        <v>0.61</v>
      </c>
      <c r="G12" s="183">
        <v>0.88</v>
      </c>
      <c r="H12" s="183">
        <v>0.95</v>
      </c>
    </row>
    <row r="13" spans="1:8" s="178" customFormat="1" ht="15" customHeight="1">
      <c r="A13" s="831"/>
      <c r="B13" s="838"/>
      <c r="C13" s="31" t="s">
        <v>10</v>
      </c>
      <c r="D13" s="185"/>
      <c r="E13" s="185"/>
      <c r="F13" s="186"/>
      <c r="G13" s="183"/>
      <c r="H13" s="183"/>
    </row>
    <row r="14" spans="1:8" s="178" customFormat="1" ht="15.75">
      <c r="A14" s="831"/>
      <c r="B14" s="937" t="s">
        <v>11</v>
      </c>
      <c r="C14" s="124" t="s">
        <v>254</v>
      </c>
      <c r="D14" s="187"/>
      <c r="E14" s="187"/>
      <c r="F14" s="188"/>
      <c r="G14" s="188"/>
      <c r="H14" s="188"/>
    </row>
    <row r="15" spans="1:8" s="178" customFormat="1" ht="15" customHeight="1">
      <c r="A15" s="831"/>
      <c r="B15" s="937"/>
      <c r="C15" s="31" t="s">
        <v>145</v>
      </c>
      <c r="D15" s="187"/>
      <c r="E15" s="187"/>
      <c r="F15" s="188"/>
      <c r="G15" s="188"/>
      <c r="H15" s="188"/>
    </row>
    <row r="16" spans="1:8" s="178" customFormat="1" ht="15.75">
      <c r="A16" s="831"/>
      <c r="B16" s="937"/>
      <c r="C16" s="31" t="s">
        <v>146</v>
      </c>
      <c r="D16" s="187"/>
      <c r="E16" s="187"/>
      <c r="F16" s="188"/>
      <c r="G16" s="188"/>
      <c r="H16" s="188"/>
    </row>
    <row r="17" spans="1:8" s="178" customFormat="1" ht="15" hidden="1" customHeight="1">
      <c r="A17" s="179"/>
      <c r="B17" s="941" t="s">
        <v>247</v>
      </c>
      <c r="C17" s="31" t="s">
        <v>12</v>
      </c>
      <c r="D17" s="189"/>
      <c r="E17" s="189"/>
      <c r="F17" s="190"/>
      <c r="G17" s="183"/>
      <c r="H17" s="183"/>
    </row>
    <row r="18" spans="1:8" s="178" customFormat="1" ht="15" hidden="1" customHeight="1">
      <c r="A18" s="179"/>
      <c r="B18" s="941"/>
      <c r="C18" s="31" t="s">
        <v>13</v>
      </c>
      <c r="D18" s="189"/>
      <c r="E18" s="189"/>
      <c r="F18" s="190"/>
      <c r="G18" s="183"/>
      <c r="H18" s="183"/>
    </row>
    <row r="19" spans="1:8" s="178" customFormat="1" ht="15" hidden="1" customHeight="1">
      <c r="A19" s="179"/>
      <c r="B19" s="941"/>
      <c r="C19" s="31" t="s">
        <v>14</v>
      </c>
      <c r="D19" s="189"/>
      <c r="E19" s="189"/>
      <c r="F19" s="190"/>
      <c r="G19" s="183"/>
      <c r="H19" s="183"/>
    </row>
    <row r="20" spans="1:8" s="178" customFormat="1" ht="15" hidden="1" customHeight="1">
      <c r="A20" s="179"/>
      <c r="B20" s="941"/>
      <c r="C20" s="180" t="s">
        <v>284</v>
      </c>
      <c r="D20" s="180">
        <v>0</v>
      </c>
      <c r="E20" s="180">
        <v>0</v>
      </c>
      <c r="F20" s="191"/>
      <c r="G20" s="183"/>
      <c r="H20" s="183"/>
    </row>
    <row r="21" spans="1:8" s="178" customFormat="1" ht="15.75">
      <c r="A21" s="821" t="s">
        <v>147</v>
      </c>
      <c r="B21" s="821"/>
      <c r="C21" s="821"/>
      <c r="D21" s="796">
        <v>1</v>
      </c>
      <c r="E21" s="796">
        <v>60</v>
      </c>
      <c r="F21" s="797">
        <v>0.61</v>
      </c>
      <c r="G21" s="614">
        <v>0.88</v>
      </c>
      <c r="H21" s="614">
        <v>0.95</v>
      </c>
    </row>
    <row r="22" spans="1:8" s="178" customFormat="1" ht="15.75" hidden="1">
      <c r="A22" s="941" t="s">
        <v>148</v>
      </c>
      <c r="B22" s="937" t="s">
        <v>15</v>
      </c>
      <c r="C22" s="31" t="s">
        <v>16</v>
      </c>
      <c r="D22" s="189"/>
      <c r="E22" s="189"/>
      <c r="F22" s="192"/>
      <c r="G22" s="183"/>
      <c r="H22" s="183"/>
    </row>
    <row r="23" spans="1:8" s="178" customFormat="1" ht="15.75" hidden="1">
      <c r="A23" s="941"/>
      <c r="B23" s="937"/>
      <c r="C23" s="31" t="s">
        <v>17</v>
      </c>
      <c r="D23" s="189"/>
      <c r="E23" s="189"/>
      <c r="F23" s="192"/>
      <c r="G23" s="183"/>
      <c r="H23" s="183"/>
    </row>
    <row r="24" spans="1:8" s="178" customFormat="1" ht="15.75" hidden="1">
      <c r="A24" s="941"/>
      <c r="B24" s="937"/>
      <c r="C24" s="31" t="s">
        <v>18</v>
      </c>
      <c r="D24" s="189"/>
      <c r="E24" s="189"/>
      <c r="F24" s="192"/>
      <c r="G24" s="183"/>
      <c r="H24" s="183"/>
    </row>
    <row r="25" spans="1:8" s="178" customFormat="1" ht="15.75" hidden="1">
      <c r="A25" s="941"/>
      <c r="B25" s="937"/>
      <c r="C25" s="193" t="s">
        <v>285</v>
      </c>
      <c r="D25" s="180"/>
      <c r="E25" s="180"/>
      <c r="F25" s="194"/>
      <c r="G25" s="183"/>
      <c r="H25" s="183"/>
    </row>
    <row r="26" spans="1:8" s="178" customFormat="1" ht="15.75" hidden="1">
      <c r="A26" s="941"/>
      <c r="B26" s="1168" t="s">
        <v>19</v>
      </c>
      <c r="C26" s="31" t="s">
        <v>21</v>
      </c>
      <c r="D26" s="189"/>
      <c r="E26" s="189"/>
      <c r="F26" s="192"/>
      <c r="G26" s="183"/>
      <c r="H26" s="183"/>
    </row>
    <row r="27" spans="1:8" s="178" customFormat="1" ht="15.75" hidden="1">
      <c r="A27" s="941"/>
      <c r="B27" s="1168"/>
      <c r="C27" s="31" t="s">
        <v>20</v>
      </c>
      <c r="D27" s="189"/>
      <c r="E27" s="189"/>
      <c r="F27" s="192"/>
      <c r="G27" s="183"/>
      <c r="H27" s="183"/>
    </row>
    <row r="28" spans="1:8" s="178" customFormat="1" ht="15.75" hidden="1">
      <c r="A28" s="941"/>
      <c r="B28" s="1168"/>
      <c r="C28" s="193" t="s">
        <v>286</v>
      </c>
      <c r="D28" s="180"/>
      <c r="E28" s="195"/>
      <c r="F28" s="194"/>
      <c r="G28" s="183"/>
      <c r="H28" s="183"/>
    </row>
    <row r="29" spans="1:8" s="178" customFormat="1" ht="15.75" hidden="1">
      <c r="A29" s="941"/>
      <c r="B29" s="941" t="s">
        <v>22</v>
      </c>
      <c r="C29" s="31" t="s">
        <v>23</v>
      </c>
      <c r="D29" s="189"/>
      <c r="E29" s="189"/>
      <c r="F29" s="192"/>
      <c r="G29" s="183"/>
      <c r="H29" s="183"/>
    </row>
    <row r="30" spans="1:8" s="178" customFormat="1" ht="15.75" hidden="1">
      <c r="A30" s="941"/>
      <c r="B30" s="941"/>
      <c r="C30" s="31" t="s">
        <v>24</v>
      </c>
      <c r="D30" s="189"/>
      <c r="E30" s="189"/>
      <c r="F30" s="192"/>
      <c r="G30" s="183"/>
      <c r="H30" s="183"/>
    </row>
    <row r="31" spans="1:8" s="178" customFormat="1" ht="15.75" hidden="1">
      <c r="A31" s="941"/>
      <c r="B31" s="941"/>
      <c r="C31" s="193" t="s">
        <v>287</v>
      </c>
      <c r="D31" s="180"/>
      <c r="E31" s="180"/>
      <c r="F31" s="194"/>
      <c r="G31" s="183"/>
      <c r="H31" s="183"/>
    </row>
    <row r="32" spans="1:8" s="178" customFormat="1" ht="15.75" hidden="1">
      <c r="A32" s="941"/>
      <c r="B32" s="941" t="s">
        <v>25</v>
      </c>
      <c r="C32" s="31" t="s">
        <v>26</v>
      </c>
      <c r="D32" s="189"/>
      <c r="E32" s="189"/>
      <c r="F32" s="192"/>
      <c r="G32" s="183"/>
      <c r="H32" s="183"/>
    </row>
    <row r="33" spans="1:8" s="178" customFormat="1" ht="15.75" hidden="1">
      <c r="A33" s="941"/>
      <c r="B33" s="941"/>
      <c r="C33" s="31" t="s">
        <v>27</v>
      </c>
      <c r="D33" s="189"/>
      <c r="E33" s="189"/>
      <c r="F33" s="192"/>
      <c r="G33" s="183"/>
      <c r="H33" s="183"/>
    </row>
    <row r="34" spans="1:8" s="178" customFormat="1" ht="15.75" hidden="1">
      <c r="A34" s="941"/>
      <c r="B34" s="941"/>
      <c r="C34" s="31" t="s">
        <v>28</v>
      </c>
      <c r="D34" s="189"/>
      <c r="E34" s="189"/>
      <c r="F34" s="192"/>
      <c r="G34" s="183"/>
      <c r="H34" s="183"/>
    </row>
    <row r="35" spans="1:8" s="178" customFormat="1" ht="15.75" hidden="1">
      <c r="A35" s="941"/>
      <c r="B35" s="941"/>
      <c r="C35" s="193" t="s">
        <v>288</v>
      </c>
      <c r="D35" s="180"/>
      <c r="E35" s="180"/>
      <c r="F35" s="194"/>
      <c r="G35" s="183"/>
      <c r="H35" s="183"/>
    </row>
    <row r="36" spans="1:8" s="178" customFormat="1" ht="15.75" hidden="1">
      <c r="A36" s="941"/>
      <c r="B36" s="1169" t="s">
        <v>211</v>
      </c>
      <c r="C36" s="1169"/>
      <c r="D36" s="196"/>
      <c r="E36" s="196"/>
      <c r="F36" s="197"/>
      <c r="G36" s="183"/>
      <c r="H36" s="183"/>
    </row>
    <row r="37" spans="1:8" s="178" customFormat="1" ht="15.75" hidden="1">
      <c r="A37" s="941" t="s">
        <v>150</v>
      </c>
      <c r="B37" s="941" t="s">
        <v>29</v>
      </c>
      <c r="C37" s="31" t="s">
        <v>30</v>
      </c>
      <c r="D37" s="189"/>
      <c r="E37" s="189"/>
      <c r="F37" s="192"/>
      <c r="G37" s="183"/>
      <c r="H37" s="183"/>
    </row>
    <row r="38" spans="1:8" s="178" customFormat="1" ht="15.75" hidden="1">
      <c r="A38" s="941"/>
      <c r="B38" s="941"/>
      <c r="C38" s="31" t="s">
        <v>31</v>
      </c>
      <c r="D38" s="189"/>
      <c r="E38" s="189"/>
      <c r="F38" s="192"/>
      <c r="G38" s="183"/>
      <c r="H38" s="183"/>
    </row>
    <row r="39" spans="1:8" s="178" customFormat="1" ht="15.75" hidden="1">
      <c r="A39" s="941"/>
      <c r="B39" s="941"/>
      <c r="C39" s="31" t="s">
        <v>32</v>
      </c>
      <c r="D39" s="189"/>
      <c r="E39" s="189"/>
      <c r="F39" s="192"/>
      <c r="G39" s="183"/>
      <c r="H39" s="183"/>
    </row>
    <row r="40" spans="1:8" s="178" customFormat="1" ht="15.75" hidden="1">
      <c r="A40" s="941"/>
      <c r="B40" s="941"/>
      <c r="C40" s="31" t="s">
        <v>33</v>
      </c>
      <c r="D40" s="189"/>
      <c r="E40" s="189"/>
      <c r="F40" s="192"/>
      <c r="G40" s="183"/>
      <c r="H40" s="183"/>
    </row>
    <row r="41" spans="1:8" s="178" customFormat="1" ht="15" hidden="1" customHeight="1">
      <c r="A41" s="941"/>
      <c r="B41" s="941"/>
      <c r="C41" s="31" t="s">
        <v>34</v>
      </c>
      <c r="D41" s="189"/>
      <c r="E41" s="189"/>
      <c r="F41" s="192"/>
      <c r="G41" s="183"/>
      <c r="H41" s="183"/>
    </row>
    <row r="42" spans="1:8" s="178" customFormat="1" ht="15.75" hidden="1">
      <c r="A42" s="941"/>
      <c r="B42" s="941"/>
      <c r="C42" s="193" t="s">
        <v>289</v>
      </c>
      <c r="D42" s="198"/>
      <c r="E42" s="198"/>
      <c r="F42" s="194"/>
      <c r="G42" s="183"/>
      <c r="H42" s="183"/>
    </row>
    <row r="43" spans="1:8" s="178" customFormat="1" ht="15.75" hidden="1">
      <c r="A43" s="941"/>
      <c r="B43" s="1168" t="s">
        <v>35</v>
      </c>
      <c r="C43" s="31" t="s">
        <v>36</v>
      </c>
      <c r="D43" s="189"/>
      <c r="E43" s="189"/>
      <c r="F43" s="192"/>
      <c r="G43" s="183"/>
      <c r="H43" s="183"/>
    </row>
    <row r="44" spans="1:8" s="178" customFormat="1" ht="15.75" hidden="1">
      <c r="A44" s="941"/>
      <c r="B44" s="1168"/>
      <c r="C44" s="31" t="s">
        <v>37</v>
      </c>
      <c r="D44" s="189"/>
      <c r="E44" s="189"/>
      <c r="F44" s="192"/>
      <c r="G44" s="183"/>
      <c r="H44" s="183"/>
    </row>
    <row r="45" spans="1:8" s="178" customFormat="1" ht="15.75" hidden="1">
      <c r="A45" s="941"/>
      <c r="B45" s="1168"/>
      <c r="C45" s="31" t="s">
        <v>38</v>
      </c>
      <c r="D45" s="189"/>
      <c r="E45" s="189"/>
      <c r="F45" s="192"/>
      <c r="G45" s="183"/>
      <c r="H45" s="183"/>
    </row>
    <row r="46" spans="1:8" s="178" customFormat="1" ht="15.75" hidden="1">
      <c r="A46" s="941"/>
      <c r="B46" s="1168"/>
      <c r="C46" s="31" t="s">
        <v>39</v>
      </c>
      <c r="D46" s="189"/>
      <c r="E46" s="189"/>
      <c r="F46" s="192"/>
      <c r="G46" s="183"/>
      <c r="H46" s="183"/>
    </row>
    <row r="47" spans="1:8" s="178" customFormat="1" ht="15.75" hidden="1">
      <c r="A47" s="941"/>
      <c r="B47" s="1168"/>
      <c r="C47" s="31" t="s">
        <v>40</v>
      </c>
      <c r="D47" s="189"/>
      <c r="E47" s="189"/>
      <c r="F47" s="189"/>
      <c r="G47" s="183"/>
      <c r="H47" s="183"/>
    </row>
    <row r="48" spans="1:8" s="178" customFormat="1" ht="15.75" hidden="1">
      <c r="A48" s="941"/>
      <c r="B48" s="1168"/>
      <c r="C48" s="31" t="s">
        <v>41</v>
      </c>
      <c r="D48" s="189"/>
      <c r="E48" s="189"/>
      <c r="F48" s="189"/>
      <c r="G48" s="183"/>
      <c r="H48" s="183"/>
    </row>
    <row r="49" spans="1:8" s="178" customFormat="1" ht="15.75" hidden="1">
      <c r="A49" s="941"/>
      <c r="B49" s="1168"/>
      <c r="C49" s="193" t="s">
        <v>290</v>
      </c>
      <c r="D49" s="180"/>
      <c r="E49" s="180"/>
      <c r="F49" s="194"/>
      <c r="G49" s="183"/>
      <c r="H49" s="183"/>
    </row>
    <row r="50" spans="1:8" s="178" customFormat="1" ht="15.75" hidden="1">
      <c r="A50" s="941"/>
      <c r="B50" s="941" t="s">
        <v>42</v>
      </c>
      <c r="C50" s="31" t="s">
        <v>43</v>
      </c>
      <c r="D50" s="189"/>
      <c r="E50" s="189"/>
      <c r="F50" s="189"/>
      <c r="G50" s="183"/>
      <c r="H50" s="183"/>
    </row>
    <row r="51" spans="1:8" s="178" customFormat="1" ht="15.75" hidden="1">
      <c r="A51" s="941"/>
      <c r="B51" s="941"/>
      <c r="C51" s="31" t="s">
        <v>44</v>
      </c>
      <c r="D51" s="189"/>
      <c r="E51" s="189"/>
      <c r="F51" s="189"/>
      <c r="G51" s="183"/>
      <c r="H51" s="183"/>
    </row>
    <row r="52" spans="1:8" s="178" customFormat="1" ht="15.75" hidden="1">
      <c r="A52" s="941"/>
      <c r="B52" s="941"/>
      <c r="C52" s="31" t="s">
        <v>45</v>
      </c>
      <c r="D52" s="189"/>
      <c r="E52" s="189"/>
      <c r="F52" s="192"/>
      <c r="G52" s="183"/>
      <c r="H52" s="183"/>
    </row>
    <row r="53" spans="1:8" s="178" customFormat="1" ht="15.75" hidden="1">
      <c r="A53" s="941"/>
      <c r="B53" s="941"/>
      <c r="C53" s="31" t="s">
        <v>46</v>
      </c>
      <c r="D53" s="189"/>
      <c r="E53" s="189"/>
      <c r="F53" s="192"/>
      <c r="G53" s="183"/>
      <c r="H53" s="183"/>
    </row>
    <row r="54" spans="1:8" s="178" customFormat="1" ht="15.75" hidden="1">
      <c r="A54" s="941"/>
      <c r="B54" s="941"/>
      <c r="C54" s="193" t="s">
        <v>291</v>
      </c>
      <c r="D54" s="180"/>
      <c r="E54" s="195"/>
      <c r="F54" s="194"/>
      <c r="G54" s="183"/>
      <c r="H54" s="183"/>
    </row>
    <row r="55" spans="1:8" s="178" customFormat="1" ht="15.75" hidden="1">
      <c r="A55" s="199"/>
      <c r="B55" s="1169" t="s">
        <v>212</v>
      </c>
      <c r="C55" s="1169"/>
      <c r="D55" s="200"/>
      <c r="E55" s="200"/>
      <c r="F55" s="197"/>
      <c r="G55" s="183"/>
      <c r="H55" s="183"/>
    </row>
    <row r="56" spans="1:8" s="178" customFormat="1" ht="15.75">
      <c r="A56" s="941" t="s">
        <v>148</v>
      </c>
      <c r="B56" s="904" t="s">
        <v>15</v>
      </c>
      <c r="C56" s="31" t="s">
        <v>16</v>
      </c>
      <c r="D56" s="137"/>
      <c r="E56" s="137"/>
      <c r="F56" s="146"/>
      <c r="G56" s="146"/>
      <c r="H56" s="146"/>
    </row>
    <row r="57" spans="1:8" s="178" customFormat="1" ht="15.75">
      <c r="A57" s="941"/>
      <c r="B57" s="904"/>
      <c r="C57" s="31" t="s">
        <v>17</v>
      </c>
      <c r="D57" s="137"/>
      <c r="E57" s="137"/>
      <c r="F57" s="146"/>
      <c r="G57" s="146"/>
      <c r="H57" s="146"/>
    </row>
    <row r="58" spans="1:8" s="178" customFormat="1" ht="15.75">
      <c r="A58" s="941"/>
      <c r="B58" s="904"/>
      <c r="C58" s="31" t="s">
        <v>18</v>
      </c>
      <c r="D58" s="137"/>
      <c r="E58" s="137"/>
      <c r="F58" s="146"/>
      <c r="G58" s="146"/>
      <c r="H58" s="146"/>
    </row>
    <row r="59" spans="1:8" s="178" customFormat="1" ht="15.75">
      <c r="A59" s="941"/>
      <c r="B59" s="904" t="s">
        <v>19</v>
      </c>
      <c r="C59" s="31" t="s">
        <v>20</v>
      </c>
      <c r="D59" s="137"/>
      <c r="E59" s="137"/>
      <c r="F59" s="146"/>
      <c r="G59" s="146"/>
      <c r="H59" s="146"/>
    </row>
    <row r="60" spans="1:8" s="178" customFormat="1" ht="15.75">
      <c r="A60" s="941"/>
      <c r="B60" s="904"/>
      <c r="C60" s="31" t="s">
        <v>21</v>
      </c>
      <c r="D60" s="137"/>
      <c r="E60" s="137"/>
      <c r="F60" s="146"/>
      <c r="G60" s="146"/>
      <c r="H60" s="146"/>
    </row>
    <row r="61" spans="1:8" s="178" customFormat="1" ht="15.75">
      <c r="A61" s="941"/>
      <c r="B61" s="941" t="s">
        <v>22</v>
      </c>
      <c r="C61" s="31" t="s">
        <v>23</v>
      </c>
      <c r="D61" s="137"/>
      <c r="E61" s="137"/>
      <c r="F61" s="146"/>
      <c r="G61" s="146"/>
      <c r="H61" s="146"/>
    </row>
    <row r="62" spans="1:8" s="178" customFormat="1" ht="15.75">
      <c r="A62" s="941"/>
      <c r="B62" s="941"/>
      <c r="C62" s="31" t="s">
        <v>24</v>
      </c>
      <c r="D62" s="137"/>
      <c r="E62" s="137"/>
      <c r="F62" s="146"/>
      <c r="G62" s="146"/>
      <c r="H62" s="146"/>
    </row>
    <row r="63" spans="1:8" s="178" customFormat="1" ht="15.75">
      <c r="A63" s="941"/>
      <c r="B63" s="941" t="s">
        <v>25</v>
      </c>
      <c r="C63" s="31" t="s">
        <v>26</v>
      </c>
      <c r="D63" s="137"/>
      <c r="E63" s="137"/>
      <c r="F63" s="146"/>
      <c r="G63" s="146"/>
      <c r="H63" s="146"/>
    </row>
    <row r="64" spans="1:8" s="178" customFormat="1" ht="15.75">
      <c r="A64" s="941"/>
      <c r="B64" s="941"/>
      <c r="C64" s="31" t="s">
        <v>27</v>
      </c>
      <c r="D64" s="137"/>
      <c r="E64" s="137"/>
      <c r="F64" s="146"/>
      <c r="G64" s="146"/>
      <c r="H64" s="146"/>
    </row>
    <row r="65" spans="1:8" s="178" customFormat="1" ht="15.75">
      <c r="A65" s="941"/>
      <c r="B65" s="941"/>
      <c r="C65" s="31" t="s">
        <v>149</v>
      </c>
      <c r="D65" s="137"/>
      <c r="E65" s="137"/>
      <c r="F65" s="146"/>
      <c r="G65" s="146"/>
      <c r="H65" s="146"/>
    </row>
    <row r="66" spans="1:8" s="178" customFormat="1" ht="15.75">
      <c r="A66" s="821" t="s">
        <v>147</v>
      </c>
      <c r="B66" s="821"/>
      <c r="C66" s="821"/>
      <c r="D66" s="766"/>
      <c r="E66" s="766"/>
      <c r="F66" s="799"/>
      <c r="G66" s="799"/>
      <c r="H66" s="799"/>
    </row>
    <row r="67" spans="1:8" s="178" customFormat="1" ht="15.75">
      <c r="A67" s="941" t="s">
        <v>150</v>
      </c>
      <c r="B67" s="941" t="s">
        <v>29</v>
      </c>
      <c r="C67" s="31" t="s">
        <v>30</v>
      </c>
      <c r="D67" s="137"/>
      <c r="E67" s="137"/>
      <c r="F67" s="146"/>
      <c r="G67" s="146"/>
      <c r="H67" s="146"/>
    </row>
    <row r="68" spans="1:8" s="178" customFormat="1" ht="15.75">
      <c r="A68" s="941"/>
      <c r="B68" s="941"/>
      <c r="C68" s="31" t="s">
        <v>31</v>
      </c>
      <c r="D68" s="137"/>
      <c r="E68" s="137"/>
      <c r="F68" s="146"/>
      <c r="G68" s="146"/>
      <c r="H68" s="146"/>
    </row>
    <row r="69" spans="1:8" s="178" customFormat="1" ht="15.75">
      <c r="A69" s="941"/>
      <c r="B69" s="941"/>
      <c r="C69" s="31" t="s">
        <v>32</v>
      </c>
      <c r="D69" s="137"/>
      <c r="E69" s="137"/>
      <c r="F69" s="146"/>
      <c r="G69" s="146"/>
      <c r="H69" s="146"/>
    </row>
    <row r="70" spans="1:8" s="178" customFormat="1" ht="15.75">
      <c r="A70" s="941"/>
      <c r="B70" s="941"/>
      <c r="C70" s="31" t="s">
        <v>33</v>
      </c>
      <c r="D70" s="137"/>
      <c r="E70" s="137"/>
      <c r="F70" s="146"/>
      <c r="G70" s="146"/>
      <c r="H70" s="146"/>
    </row>
    <row r="71" spans="1:8" s="178" customFormat="1" ht="15.75">
      <c r="A71" s="941"/>
      <c r="B71" s="941"/>
      <c r="C71" s="31" t="s">
        <v>151</v>
      </c>
      <c r="D71" s="137"/>
      <c r="E71" s="137"/>
      <c r="F71" s="146"/>
      <c r="G71" s="146"/>
      <c r="H71" s="146"/>
    </row>
    <row r="72" spans="1:8" s="178" customFormat="1" ht="15.75">
      <c r="A72" s="941"/>
      <c r="B72" s="941" t="s">
        <v>35</v>
      </c>
      <c r="C72" s="31" t="s">
        <v>36</v>
      </c>
      <c r="D72" s="137"/>
      <c r="E72" s="137"/>
      <c r="F72" s="146"/>
      <c r="G72" s="146"/>
      <c r="H72" s="146"/>
    </row>
    <row r="73" spans="1:8" s="178" customFormat="1" ht="15.75">
      <c r="A73" s="941"/>
      <c r="B73" s="941"/>
      <c r="C73" s="31" t="s">
        <v>37</v>
      </c>
      <c r="D73" s="137"/>
      <c r="E73" s="137"/>
      <c r="F73" s="146"/>
      <c r="G73" s="146"/>
      <c r="H73" s="146"/>
    </row>
    <row r="74" spans="1:8" s="178" customFormat="1" ht="15.75">
      <c r="A74" s="941"/>
      <c r="B74" s="941"/>
      <c r="C74" s="31" t="s">
        <v>38</v>
      </c>
      <c r="D74" s="137"/>
      <c r="E74" s="137"/>
      <c r="F74" s="146"/>
      <c r="G74" s="146"/>
      <c r="H74" s="146"/>
    </row>
    <row r="75" spans="1:8" s="178" customFormat="1" ht="15.75">
      <c r="A75" s="941"/>
      <c r="B75" s="941"/>
      <c r="C75" s="31" t="s">
        <v>39</v>
      </c>
      <c r="D75" s="137"/>
      <c r="E75" s="137"/>
      <c r="F75" s="146"/>
      <c r="G75" s="146"/>
      <c r="H75" s="146"/>
    </row>
    <row r="76" spans="1:8" s="178" customFormat="1" ht="15.75">
      <c r="A76" s="941"/>
      <c r="B76" s="941"/>
      <c r="C76" s="31" t="s">
        <v>40</v>
      </c>
      <c r="D76" s="137"/>
      <c r="E76" s="137"/>
      <c r="F76" s="146"/>
      <c r="G76" s="146"/>
      <c r="H76" s="146"/>
    </row>
    <row r="77" spans="1:8" s="178" customFormat="1" ht="15.75">
      <c r="A77" s="941"/>
      <c r="B77" s="941"/>
      <c r="C77" s="31" t="s">
        <v>152</v>
      </c>
      <c r="D77" s="137"/>
      <c r="E77" s="137"/>
      <c r="F77" s="146"/>
      <c r="G77" s="146"/>
      <c r="H77" s="146"/>
    </row>
    <row r="78" spans="1:8" s="178" customFormat="1" ht="15.75">
      <c r="A78" s="941"/>
      <c r="B78" s="941" t="s">
        <v>42</v>
      </c>
      <c r="C78" s="31" t="s">
        <v>43</v>
      </c>
      <c r="D78" s="137"/>
      <c r="E78" s="137"/>
      <c r="F78" s="146"/>
      <c r="G78" s="146"/>
      <c r="H78" s="146"/>
    </row>
    <row r="79" spans="1:8" s="178" customFormat="1" ht="15.75">
      <c r="A79" s="941"/>
      <c r="B79" s="941"/>
      <c r="C79" s="31" t="s">
        <v>44</v>
      </c>
      <c r="D79" s="137"/>
      <c r="E79" s="137"/>
      <c r="F79" s="146"/>
      <c r="G79" s="146"/>
      <c r="H79" s="146"/>
    </row>
    <row r="80" spans="1:8" s="178" customFormat="1" ht="15.75">
      <c r="A80" s="941"/>
      <c r="B80" s="941"/>
      <c r="C80" s="31" t="s">
        <v>153</v>
      </c>
      <c r="D80" s="137"/>
      <c r="E80" s="137"/>
      <c r="F80" s="146"/>
      <c r="G80" s="146"/>
      <c r="H80" s="146"/>
    </row>
    <row r="81" spans="1:8" s="178" customFormat="1" ht="15.75">
      <c r="A81" s="941"/>
      <c r="B81" s="941"/>
      <c r="C81" s="31" t="s">
        <v>46</v>
      </c>
      <c r="D81" s="137"/>
      <c r="E81" s="137"/>
      <c r="F81" s="146"/>
      <c r="G81" s="146"/>
      <c r="H81" s="146"/>
    </row>
    <row r="82" spans="1:8" s="178" customFormat="1" ht="15.75">
      <c r="A82" s="821" t="s">
        <v>147</v>
      </c>
      <c r="B82" s="821"/>
      <c r="C82" s="821"/>
      <c r="D82" s="766"/>
      <c r="E82" s="766"/>
      <c r="F82" s="799"/>
      <c r="G82" s="799"/>
      <c r="H82" s="799"/>
    </row>
    <row r="83" spans="1:8" s="178" customFormat="1" ht="15.75">
      <c r="A83" s="831" t="s">
        <v>154</v>
      </c>
      <c r="B83" s="831" t="s">
        <v>47</v>
      </c>
      <c r="C83" s="31" t="s">
        <v>48</v>
      </c>
      <c r="D83" s="185"/>
      <c r="E83" s="185"/>
      <c r="F83" s="185"/>
      <c r="G83" s="183"/>
      <c r="H83" s="183"/>
    </row>
    <row r="84" spans="1:8" s="178" customFormat="1" ht="15.75">
      <c r="A84" s="831"/>
      <c r="B84" s="831"/>
      <c r="C84" s="31" t="s">
        <v>49</v>
      </c>
      <c r="D84" s="181"/>
      <c r="E84" s="181"/>
      <c r="F84" s="181"/>
      <c r="G84" s="183"/>
      <c r="H84" s="183"/>
    </row>
    <row r="85" spans="1:8" s="178" customFormat="1" ht="15.75">
      <c r="A85" s="831"/>
      <c r="B85" s="831"/>
      <c r="C85" s="31" t="s">
        <v>50</v>
      </c>
      <c r="D85" s="181"/>
      <c r="E85" s="181"/>
      <c r="F85" s="181"/>
      <c r="G85" s="183"/>
      <c r="H85" s="183"/>
    </row>
    <row r="86" spans="1:8" s="178" customFormat="1" ht="15.75">
      <c r="A86" s="831"/>
      <c r="B86" s="831"/>
      <c r="C86" s="31" t="s">
        <v>51</v>
      </c>
      <c r="D86" s="181"/>
      <c r="E86" s="181"/>
      <c r="F86" s="181"/>
      <c r="G86" s="183"/>
      <c r="H86" s="183"/>
    </row>
    <row r="87" spans="1:8" s="178" customFormat="1" ht="15.75">
      <c r="A87" s="831"/>
      <c r="B87" s="831"/>
      <c r="C87" s="123" t="s">
        <v>52</v>
      </c>
      <c r="D87" s="184"/>
      <c r="E87" s="184"/>
      <c r="F87" s="111"/>
      <c r="G87" s="183"/>
      <c r="H87" s="183"/>
    </row>
    <row r="88" spans="1:8" s="178" customFormat="1" ht="15.75">
      <c r="A88" s="831"/>
      <c r="B88" s="831"/>
      <c r="C88" s="31" t="s">
        <v>53</v>
      </c>
      <c r="D88" s="181"/>
      <c r="E88" s="181"/>
      <c r="F88" s="181"/>
      <c r="G88" s="183"/>
      <c r="H88" s="183"/>
    </row>
    <row r="89" spans="1:8" s="178" customFormat="1" ht="15.75">
      <c r="A89" s="831"/>
      <c r="B89" s="831"/>
      <c r="C89" s="757" t="s">
        <v>54</v>
      </c>
      <c r="D89" s="492">
        <v>2</v>
      </c>
      <c r="E89" s="492">
        <v>55</v>
      </c>
      <c r="F89" s="111">
        <v>0.66153846153846152</v>
      </c>
      <c r="G89" s="183">
        <v>0.92248062015503873</v>
      </c>
      <c r="H89" s="183">
        <v>0.91</v>
      </c>
    </row>
    <row r="90" spans="1:8" s="178" customFormat="1" ht="15.75">
      <c r="A90" s="831"/>
      <c r="B90" s="831"/>
      <c r="C90" s="757" t="s">
        <v>55</v>
      </c>
      <c r="D90" s="492">
        <v>1</v>
      </c>
      <c r="E90" s="492">
        <v>36</v>
      </c>
      <c r="F90" s="111">
        <v>1.0555555555555556</v>
      </c>
      <c r="G90" s="183">
        <v>0.99122807017543857</v>
      </c>
      <c r="H90" s="183">
        <v>0.96</v>
      </c>
    </row>
    <row r="91" spans="1:8" s="178" customFormat="1" ht="15.75">
      <c r="A91" s="821" t="s">
        <v>147</v>
      </c>
      <c r="B91" s="821"/>
      <c r="C91" s="821"/>
      <c r="D91" s="657">
        <f>SUM(D83:D90)</f>
        <v>3</v>
      </c>
      <c r="E91" s="657">
        <f>SUM(E83:E90)</f>
        <v>91</v>
      </c>
      <c r="F91" s="671">
        <v>0.80198019801980203</v>
      </c>
      <c r="G91" s="614">
        <v>0.95473251028806583</v>
      </c>
      <c r="H91" s="614">
        <v>0.93</v>
      </c>
    </row>
    <row r="92" spans="1:8" s="178" customFormat="1" ht="15.75">
      <c r="A92" s="831" t="s">
        <v>156</v>
      </c>
      <c r="B92" s="904" t="s">
        <v>56</v>
      </c>
      <c r="C92" s="31" t="s">
        <v>57</v>
      </c>
      <c r="D92" s="187"/>
      <c r="E92" s="187"/>
      <c r="F92" s="495"/>
      <c r="G92" s="495"/>
      <c r="H92" s="146"/>
    </row>
    <row r="93" spans="1:8" s="178" customFormat="1" ht="15.75">
      <c r="A93" s="831"/>
      <c r="B93" s="904"/>
      <c r="C93" s="31" t="s">
        <v>58</v>
      </c>
      <c r="D93" s="187"/>
      <c r="E93" s="187"/>
      <c r="F93" s="495"/>
      <c r="G93" s="495"/>
      <c r="H93" s="146"/>
    </row>
    <row r="94" spans="1:8" s="178" customFormat="1" ht="15.75">
      <c r="A94" s="831"/>
      <c r="B94" s="904"/>
      <c r="C94" s="31" t="s">
        <v>157</v>
      </c>
      <c r="D94" s="187"/>
      <c r="E94" s="187"/>
      <c r="F94" s="495"/>
      <c r="G94" s="495"/>
      <c r="H94" s="146"/>
    </row>
    <row r="95" spans="1:8" s="178" customFormat="1" ht="15.75">
      <c r="A95" s="831"/>
      <c r="B95" s="831" t="s">
        <v>60</v>
      </c>
      <c r="C95" s="31" t="s">
        <v>61</v>
      </c>
      <c r="D95" s="493"/>
      <c r="E95" s="493"/>
      <c r="F95" s="164"/>
      <c r="G95" s="164"/>
      <c r="H95" s="494"/>
    </row>
    <row r="96" spans="1:8" s="178" customFormat="1" ht="15.75">
      <c r="A96" s="831"/>
      <c r="B96" s="831"/>
      <c r="C96" s="31" t="s">
        <v>62</v>
      </c>
      <c r="D96" s="493"/>
      <c r="E96" s="493"/>
      <c r="F96" s="164"/>
      <c r="G96" s="164"/>
      <c r="H96" s="494"/>
    </row>
    <row r="97" spans="1:8" s="178" customFormat="1" ht="15.75">
      <c r="A97" s="831"/>
      <c r="B97" s="831"/>
      <c r="C97" s="124" t="s">
        <v>63</v>
      </c>
      <c r="D97" s="493"/>
      <c r="E97" s="493"/>
      <c r="F97" s="164"/>
      <c r="G97" s="164"/>
      <c r="H97" s="494"/>
    </row>
    <row r="98" spans="1:8" s="178" customFormat="1" ht="15.75">
      <c r="A98" s="831"/>
      <c r="B98" s="831"/>
      <c r="C98" s="31" t="s">
        <v>64</v>
      </c>
      <c r="D98" s="493"/>
      <c r="E98" s="493"/>
      <c r="F98" s="164"/>
      <c r="G98" s="164"/>
      <c r="H98" s="494"/>
    </row>
    <row r="99" spans="1:8" s="178" customFormat="1" ht="15.75">
      <c r="A99" s="831"/>
      <c r="B99" s="831"/>
      <c r="C99" s="31" t="s">
        <v>65</v>
      </c>
      <c r="D99" s="493"/>
      <c r="E99" s="493"/>
      <c r="F99" s="164"/>
      <c r="G99" s="164"/>
      <c r="H99" s="494"/>
    </row>
    <row r="100" spans="1:8" s="178" customFormat="1" ht="15.75">
      <c r="A100" s="831"/>
      <c r="B100" s="831"/>
      <c r="C100" s="757" t="s">
        <v>66</v>
      </c>
      <c r="D100" s="493">
        <v>1</v>
      </c>
      <c r="E100" s="493">
        <v>45</v>
      </c>
      <c r="F100" s="164">
        <v>0.8666666666666667</v>
      </c>
      <c r="G100" s="164">
        <v>1</v>
      </c>
      <c r="H100" s="164">
        <v>1</v>
      </c>
    </row>
    <row r="101" spans="1:8" s="178" customFormat="1" ht="15.75">
      <c r="A101" s="831"/>
      <c r="B101" s="831" t="s">
        <v>67</v>
      </c>
      <c r="C101" s="31" t="s">
        <v>68</v>
      </c>
      <c r="D101" s="185"/>
      <c r="E101" s="185"/>
      <c r="F101" s="181"/>
      <c r="G101" s="183"/>
      <c r="H101" s="183"/>
    </row>
    <row r="102" spans="1:8" s="178" customFormat="1" ht="15.75">
      <c r="A102" s="831"/>
      <c r="B102" s="831"/>
      <c r="C102" s="31" t="s">
        <v>69</v>
      </c>
      <c r="D102" s="185"/>
      <c r="E102" s="185"/>
      <c r="F102" s="181"/>
      <c r="G102" s="183"/>
      <c r="H102" s="183"/>
    </row>
    <row r="103" spans="1:8" s="178" customFormat="1" ht="15.75">
      <c r="A103" s="831"/>
      <c r="B103" s="831"/>
      <c r="C103" s="757" t="s">
        <v>70</v>
      </c>
      <c r="D103" s="492">
        <v>1</v>
      </c>
      <c r="E103" s="492">
        <v>20</v>
      </c>
      <c r="F103" s="111">
        <v>1.0666666666666667</v>
      </c>
      <c r="G103" s="183">
        <v>1.1599999999999999</v>
      </c>
      <c r="H103" s="183">
        <v>1</v>
      </c>
    </row>
    <row r="104" spans="1:8" s="178" customFormat="1" ht="15.75">
      <c r="A104" s="831"/>
      <c r="B104" s="831"/>
      <c r="C104" s="31" t="s">
        <v>71</v>
      </c>
      <c r="D104" s="185"/>
      <c r="E104" s="185"/>
      <c r="F104" s="181"/>
      <c r="G104" s="183"/>
      <c r="H104" s="183"/>
    </row>
    <row r="105" spans="1:8" s="178" customFormat="1" ht="15.75">
      <c r="A105" s="831"/>
      <c r="B105" s="904" t="s">
        <v>159</v>
      </c>
      <c r="C105" s="31" t="s">
        <v>160</v>
      </c>
      <c r="D105" s="187"/>
      <c r="E105" s="187"/>
      <c r="F105" s="495"/>
      <c r="G105" s="495"/>
      <c r="H105" s="146"/>
    </row>
    <row r="106" spans="1:8" s="178" customFormat="1" ht="15.75">
      <c r="A106" s="831"/>
      <c r="B106" s="904"/>
      <c r="C106" s="31" t="s">
        <v>74</v>
      </c>
      <c r="D106" s="187"/>
      <c r="E106" s="187"/>
      <c r="F106" s="495"/>
      <c r="G106" s="495"/>
      <c r="H106" s="146"/>
    </row>
    <row r="107" spans="1:8" s="178" customFormat="1" ht="15.75">
      <c r="A107" s="831"/>
      <c r="B107" s="904"/>
      <c r="C107" s="31" t="s">
        <v>161</v>
      </c>
      <c r="D107" s="187"/>
      <c r="E107" s="187"/>
      <c r="F107" s="495"/>
      <c r="G107" s="495"/>
      <c r="H107" s="146"/>
    </row>
    <row r="108" spans="1:8" s="178" customFormat="1" ht="15.75">
      <c r="A108" s="821" t="s">
        <v>147</v>
      </c>
      <c r="B108" s="821"/>
      <c r="C108" s="821"/>
      <c r="D108" s="638">
        <v>2</v>
      </c>
      <c r="E108" s="638">
        <v>65</v>
      </c>
      <c r="F108" s="671">
        <v>0.92820512820512813</v>
      </c>
      <c r="G108" s="614">
        <v>1.06</v>
      </c>
      <c r="H108" s="614">
        <v>1</v>
      </c>
    </row>
    <row r="109" spans="1:8" s="178" customFormat="1" ht="15.75">
      <c r="A109" s="941" t="s">
        <v>162</v>
      </c>
      <c r="B109" s="130" t="s">
        <v>163</v>
      </c>
      <c r="C109" s="31" t="s">
        <v>164</v>
      </c>
      <c r="D109" s="187"/>
      <c r="E109" s="187"/>
      <c r="F109" s="495"/>
      <c r="G109" s="495"/>
      <c r="H109" s="146"/>
    </row>
    <row r="110" spans="1:8" s="178" customFormat="1" ht="15.75">
      <c r="A110" s="941"/>
      <c r="B110" s="904" t="s">
        <v>78</v>
      </c>
      <c r="C110" s="31" t="s">
        <v>165</v>
      </c>
      <c r="D110" s="187"/>
      <c r="E110" s="187"/>
      <c r="F110" s="495"/>
      <c r="G110" s="495"/>
      <c r="H110" s="146"/>
    </row>
    <row r="111" spans="1:8" s="178" customFormat="1" ht="15.75">
      <c r="A111" s="941"/>
      <c r="B111" s="904"/>
      <c r="C111" s="31" t="s">
        <v>80</v>
      </c>
      <c r="D111" s="187"/>
      <c r="E111" s="187"/>
      <c r="F111" s="495"/>
      <c r="G111" s="495"/>
      <c r="H111" s="146"/>
    </row>
    <row r="112" spans="1:8" s="178" customFormat="1" ht="15.75">
      <c r="A112" s="941"/>
      <c r="B112" s="941" t="s">
        <v>81</v>
      </c>
      <c r="C112" s="31" t="s">
        <v>82</v>
      </c>
      <c r="D112" s="187"/>
      <c r="E112" s="187"/>
      <c r="F112" s="495"/>
      <c r="G112" s="495"/>
      <c r="H112" s="146"/>
    </row>
    <row r="113" spans="1:8" s="178" customFormat="1" ht="15.75">
      <c r="A113" s="941"/>
      <c r="B113" s="941"/>
      <c r="C113" s="31" t="s">
        <v>83</v>
      </c>
      <c r="D113" s="187"/>
      <c r="E113" s="187"/>
      <c r="F113" s="495"/>
      <c r="G113" s="495"/>
      <c r="H113" s="146"/>
    </row>
    <row r="114" spans="1:8" s="178" customFormat="1" ht="15.75">
      <c r="A114" s="941"/>
      <c r="B114" s="941" t="s">
        <v>84</v>
      </c>
      <c r="C114" s="31" t="s">
        <v>85</v>
      </c>
      <c r="D114" s="187"/>
      <c r="E114" s="187"/>
      <c r="F114" s="495"/>
      <c r="G114" s="495"/>
      <c r="H114" s="146"/>
    </row>
    <row r="115" spans="1:8" s="178" customFormat="1" ht="15.75">
      <c r="A115" s="941"/>
      <c r="B115" s="941"/>
      <c r="C115" s="31" t="s">
        <v>86</v>
      </c>
      <c r="D115" s="187"/>
      <c r="E115" s="187"/>
      <c r="F115" s="495"/>
      <c r="G115" s="495"/>
      <c r="H115" s="146"/>
    </row>
    <row r="116" spans="1:8" s="178" customFormat="1" ht="15.75">
      <c r="A116" s="941"/>
      <c r="B116" s="941" t="s">
        <v>87</v>
      </c>
      <c r="C116" s="31" t="s">
        <v>88</v>
      </c>
      <c r="D116" s="187"/>
      <c r="E116" s="187"/>
      <c r="F116" s="495"/>
      <c r="G116" s="495"/>
      <c r="H116" s="146"/>
    </row>
    <row r="117" spans="1:8" s="178" customFormat="1" ht="15.75">
      <c r="A117" s="941"/>
      <c r="B117" s="941"/>
      <c r="C117" s="31" t="s">
        <v>89</v>
      </c>
      <c r="D117" s="187"/>
      <c r="E117" s="187"/>
      <c r="F117" s="495"/>
      <c r="G117" s="495"/>
      <c r="H117" s="146"/>
    </row>
    <row r="118" spans="1:8" s="178" customFormat="1" ht="15.75">
      <c r="A118" s="941"/>
      <c r="B118" s="941"/>
      <c r="C118" s="31" t="s">
        <v>90</v>
      </c>
      <c r="D118" s="187"/>
      <c r="E118" s="187"/>
      <c r="F118" s="495"/>
      <c r="G118" s="495"/>
      <c r="H118" s="146"/>
    </row>
    <row r="119" spans="1:8" s="178" customFormat="1" ht="15.75">
      <c r="A119" s="941"/>
      <c r="B119" s="941"/>
      <c r="C119" s="31" t="s">
        <v>166</v>
      </c>
      <c r="D119" s="187"/>
      <c r="E119" s="187"/>
      <c r="F119" s="495"/>
      <c r="G119" s="495"/>
      <c r="H119" s="146"/>
    </row>
    <row r="120" spans="1:8" s="178" customFormat="1" ht="15.75">
      <c r="A120" s="941"/>
      <c r="B120" s="941" t="s">
        <v>167</v>
      </c>
      <c r="C120" s="31" t="s">
        <v>93</v>
      </c>
      <c r="D120" s="187"/>
      <c r="E120" s="187"/>
      <c r="F120" s="495"/>
      <c r="G120" s="495"/>
      <c r="H120" s="146"/>
    </row>
    <row r="121" spans="1:8" s="178" customFormat="1" ht="15.75">
      <c r="A121" s="941"/>
      <c r="B121" s="941"/>
      <c r="C121" s="31" t="s">
        <v>168</v>
      </c>
      <c r="D121" s="187"/>
      <c r="E121" s="187"/>
      <c r="F121" s="495"/>
      <c r="G121" s="495"/>
      <c r="H121" s="146"/>
    </row>
    <row r="122" spans="1:8" s="178" customFormat="1" ht="15.75">
      <c r="A122" s="941"/>
      <c r="B122" s="941"/>
      <c r="C122" s="31" t="s">
        <v>169</v>
      </c>
      <c r="D122" s="187"/>
      <c r="E122" s="187"/>
      <c r="F122" s="495"/>
      <c r="G122" s="495"/>
      <c r="H122" s="146"/>
    </row>
    <row r="123" spans="1:8" s="178" customFormat="1" ht="15.75">
      <c r="A123" s="941"/>
      <c r="B123" s="941" t="s">
        <v>170</v>
      </c>
      <c r="C123" s="31" t="s">
        <v>171</v>
      </c>
      <c r="D123" s="187"/>
      <c r="E123" s="187"/>
      <c r="F123" s="495"/>
      <c r="G123" s="495"/>
      <c r="H123" s="146"/>
    </row>
    <row r="124" spans="1:8" s="178" customFormat="1" ht="15.75">
      <c r="A124" s="941"/>
      <c r="B124" s="941"/>
      <c r="C124" s="31" t="s">
        <v>172</v>
      </c>
      <c r="D124" s="187"/>
      <c r="E124" s="187"/>
      <c r="F124" s="495"/>
      <c r="G124" s="495"/>
      <c r="H124" s="146"/>
    </row>
    <row r="125" spans="1:8" s="178" customFormat="1" ht="15.75">
      <c r="A125" s="941"/>
      <c r="B125" s="941"/>
      <c r="C125" s="31" t="s">
        <v>173</v>
      </c>
      <c r="D125" s="187"/>
      <c r="E125" s="187"/>
      <c r="F125" s="495"/>
      <c r="G125" s="495"/>
      <c r="H125" s="146"/>
    </row>
    <row r="126" spans="1:8" s="178" customFormat="1" ht="15.75">
      <c r="A126" s="821" t="s">
        <v>147</v>
      </c>
      <c r="B126" s="821"/>
      <c r="C126" s="821"/>
      <c r="D126" s="800"/>
      <c r="E126" s="800"/>
      <c r="F126" s="697"/>
      <c r="G126" s="697"/>
      <c r="H126" s="764"/>
    </row>
    <row r="127" spans="1:8" s="178" customFormat="1" ht="15.75">
      <c r="A127" s="941" t="s">
        <v>174</v>
      </c>
      <c r="B127" s="941" t="s">
        <v>100</v>
      </c>
      <c r="C127" s="31" t="s">
        <v>101</v>
      </c>
      <c r="D127" s="187"/>
      <c r="E127" s="187"/>
      <c r="F127" s="495"/>
      <c r="G127" s="495"/>
      <c r="H127" s="146"/>
    </row>
    <row r="128" spans="1:8" s="178" customFormat="1" ht="15.75">
      <c r="A128" s="941"/>
      <c r="B128" s="941"/>
      <c r="C128" s="31" t="s">
        <v>102</v>
      </c>
      <c r="D128" s="187"/>
      <c r="E128" s="187"/>
      <c r="F128" s="495"/>
      <c r="G128" s="495"/>
      <c r="H128" s="146"/>
    </row>
    <row r="129" spans="1:8" s="178" customFormat="1" ht="15.75">
      <c r="A129" s="941"/>
      <c r="B129" s="941"/>
      <c r="C129" s="31" t="s">
        <v>103</v>
      </c>
      <c r="D129" s="187"/>
      <c r="E129" s="187"/>
      <c r="F129" s="495"/>
      <c r="G129" s="495"/>
      <c r="H129" s="146"/>
    </row>
    <row r="130" spans="1:8" s="178" customFormat="1" ht="15.75">
      <c r="A130" s="941"/>
      <c r="B130" s="130" t="s">
        <v>104</v>
      </c>
      <c r="C130" s="31" t="s">
        <v>105</v>
      </c>
      <c r="D130" s="187"/>
      <c r="E130" s="187"/>
      <c r="F130" s="495"/>
      <c r="G130" s="495"/>
      <c r="H130" s="146"/>
    </row>
    <row r="131" spans="1:8" s="178" customFormat="1" ht="15.75">
      <c r="A131" s="941"/>
      <c r="B131" s="941" t="s">
        <v>175</v>
      </c>
      <c r="C131" s="31" t="s">
        <v>107</v>
      </c>
      <c r="D131" s="187"/>
      <c r="E131" s="187"/>
      <c r="F131" s="495"/>
      <c r="G131" s="495"/>
      <c r="H131" s="146"/>
    </row>
    <row r="132" spans="1:8" s="178" customFormat="1" ht="15.75">
      <c r="A132" s="941"/>
      <c r="B132" s="941"/>
      <c r="C132" s="31" t="s">
        <v>108</v>
      </c>
      <c r="D132" s="187"/>
      <c r="E132" s="187"/>
      <c r="F132" s="495"/>
      <c r="G132" s="495"/>
      <c r="H132" s="146"/>
    </row>
    <row r="133" spans="1:8" s="178" customFormat="1" ht="15.75">
      <c r="A133" s="941"/>
      <c r="B133" s="941"/>
      <c r="C133" s="31" t="s">
        <v>176</v>
      </c>
      <c r="D133" s="187"/>
      <c r="E133" s="187"/>
      <c r="F133" s="495"/>
      <c r="G133" s="495"/>
      <c r="H133" s="146"/>
    </row>
    <row r="134" spans="1:8" s="178" customFormat="1" ht="15.75">
      <c r="A134" s="821" t="s">
        <v>147</v>
      </c>
      <c r="B134" s="821"/>
      <c r="C134" s="821"/>
      <c r="D134" s="800"/>
      <c r="E134" s="800"/>
      <c r="F134" s="668"/>
      <c r="G134" s="668"/>
      <c r="H134" s="798"/>
    </row>
    <row r="135" spans="1:8" s="178" customFormat="1" ht="15.75">
      <c r="A135" s="937" t="s">
        <v>177</v>
      </c>
      <c r="B135" s="941" t="s">
        <v>110</v>
      </c>
      <c r="C135" s="31" t="s">
        <v>111</v>
      </c>
      <c r="D135" s="187"/>
      <c r="E135" s="187"/>
      <c r="F135" s="495"/>
      <c r="G135" s="495"/>
      <c r="H135" s="146"/>
    </row>
    <row r="136" spans="1:8" s="178" customFormat="1" ht="15.75">
      <c r="A136" s="937"/>
      <c r="B136" s="941"/>
      <c r="C136" s="31" t="s">
        <v>112</v>
      </c>
      <c r="D136" s="187"/>
      <c r="E136" s="187"/>
      <c r="F136" s="495"/>
      <c r="G136" s="495"/>
      <c r="H136" s="146"/>
    </row>
    <row r="137" spans="1:8" s="178" customFormat="1" ht="15.75">
      <c r="A137" s="937"/>
      <c r="B137" s="941"/>
      <c r="C137" s="31" t="s">
        <v>178</v>
      </c>
      <c r="D137" s="187"/>
      <c r="E137" s="187"/>
      <c r="F137" s="495"/>
      <c r="G137" s="495"/>
      <c r="H137" s="146"/>
    </row>
    <row r="138" spans="1:8" s="178" customFormat="1" ht="15.75">
      <c r="A138" s="937"/>
      <c r="B138" s="941" t="s">
        <v>114</v>
      </c>
      <c r="C138" s="31" t="s">
        <v>179</v>
      </c>
      <c r="D138" s="187"/>
      <c r="E138" s="187"/>
      <c r="F138" s="495"/>
      <c r="G138" s="495"/>
      <c r="H138" s="146"/>
    </row>
    <row r="139" spans="1:8" s="178" customFormat="1" ht="15.75">
      <c r="A139" s="937"/>
      <c r="B139" s="941"/>
      <c r="C139" s="31" t="s">
        <v>116</v>
      </c>
      <c r="D139" s="187"/>
      <c r="E139" s="187"/>
      <c r="F139" s="495"/>
      <c r="G139" s="495"/>
      <c r="H139" s="146"/>
    </row>
    <row r="140" spans="1:8" s="178" customFormat="1" ht="15.75">
      <c r="A140" s="937"/>
      <c r="B140" s="941"/>
      <c r="C140" s="31" t="s">
        <v>117</v>
      </c>
      <c r="D140" s="187"/>
      <c r="E140" s="187"/>
      <c r="F140" s="495"/>
      <c r="G140" s="495"/>
      <c r="H140" s="146"/>
    </row>
    <row r="141" spans="1:8" s="178" customFormat="1" ht="15.75">
      <c r="A141" s="937"/>
      <c r="B141" s="941" t="s">
        <v>180</v>
      </c>
      <c r="C141" s="31" t="s">
        <v>181</v>
      </c>
      <c r="D141" s="187"/>
      <c r="E141" s="187"/>
      <c r="F141" s="495"/>
      <c r="G141" s="146"/>
      <c r="H141" s="146"/>
    </row>
    <row r="142" spans="1:8" s="178" customFormat="1" ht="15.75">
      <c r="A142" s="937"/>
      <c r="B142" s="941"/>
      <c r="C142" s="31" t="s">
        <v>120</v>
      </c>
      <c r="D142" s="187"/>
      <c r="E142" s="187"/>
      <c r="F142" s="495"/>
      <c r="G142" s="146"/>
      <c r="H142" s="146"/>
    </row>
    <row r="143" spans="1:8" s="178" customFormat="1" ht="15.75">
      <c r="A143" s="937"/>
      <c r="B143" s="941" t="s">
        <v>121</v>
      </c>
      <c r="C143" s="31" t="s">
        <v>182</v>
      </c>
      <c r="D143" s="187"/>
      <c r="E143" s="187"/>
      <c r="F143" s="495"/>
      <c r="G143" s="146"/>
      <c r="H143" s="146"/>
    </row>
    <row r="144" spans="1:8" s="178" customFormat="1" ht="15.75">
      <c r="A144" s="937"/>
      <c r="B144" s="941"/>
      <c r="C144" s="31" t="s">
        <v>183</v>
      </c>
      <c r="D144" s="187"/>
      <c r="E144" s="187"/>
      <c r="F144" s="495"/>
      <c r="G144" s="146"/>
      <c r="H144" s="146"/>
    </row>
    <row r="145" spans="1:8" s="178" customFormat="1" ht="15.75">
      <c r="A145" s="937"/>
      <c r="B145" s="941" t="s">
        <v>124</v>
      </c>
      <c r="C145" s="31" t="s">
        <v>125</v>
      </c>
      <c r="D145" s="187"/>
      <c r="E145" s="187"/>
      <c r="F145" s="495"/>
      <c r="G145" s="146"/>
      <c r="H145" s="146"/>
    </row>
    <row r="146" spans="1:8" s="178" customFormat="1" ht="15.75">
      <c r="A146" s="937"/>
      <c r="B146" s="941"/>
      <c r="C146" s="31" t="s">
        <v>126</v>
      </c>
      <c r="D146" s="187"/>
      <c r="E146" s="187"/>
      <c r="F146" s="495"/>
      <c r="G146" s="146"/>
      <c r="H146" s="146"/>
    </row>
    <row r="147" spans="1:8" s="178" customFormat="1" ht="15.75">
      <c r="A147" s="937"/>
      <c r="B147" s="937" t="s">
        <v>127</v>
      </c>
      <c r="C147" s="31" t="s">
        <v>128</v>
      </c>
      <c r="D147" s="187"/>
      <c r="E147" s="187"/>
      <c r="F147" s="495"/>
      <c r="G147" s="146"/>
      <c r="H147" s="146"/>
    </row>
    <row r="148" spans="1:8" s="178" customFormat="1" ht="15.75">
      <c r="A148" s="937"/>
      <c r="B148" s="937"/>
      <c r="C148" s="31" t="s">
        <v>129</v>
      </c>
      <c r="D148" s="187"/>
      <c r="E148" s="187"/>
      <c r="F148" s="495"/>
      <c r="G148" s="146"/>
      <c r="H148" s="146"/>
    </row>
    <row r="149" spans="1:8" s="178" customFormat="1" ht="15.75">
      <c r="A149" s="937"/>
      <c r="B149" s="937"/>
      <c r="C149" s="124" t="s">
        <v>184</v>
      </c>
      <c r="D149" s="187"/>
      <c r="E149" s="187"/>
      <c r="F149" s="495"/>
      <c r="G149" s="146"/>
      <c r="H149" s="146"/>
    </row>
    <row r="150" spans="1:8" s="178" customFormat="1" ht="15.75">
      <c r="A150" s="821" t="s">
        <v>147</v>
      </c>
      <c r="B150" s="821"/>
      <c r="C150" s="821"/>
      <c r="D150" s="638"/>
      <c r="E150" s="638"/>
      <c r="F150" s="671"/>
      <c r="G150" s="799"/>
      <c r="H150" s="799"/>
    </row>
    <row r="151" spans="1:8" s="178" customFormat="1" ht="15" hidden="1" customHeight="1">
      <c r="A151" s="801"/>
      <c r="B151" s="884" t="s">
        <v>294</v>
      </c>
      <c r="C151" s="766" t="s">
        <v>73</v>
      </c>
      <c r="D151" s="802"/>
      <c r="E151" s="802"/>
      <c r="F151" s="671" t="e">
        <v>#DIV/0!</v>
      </c>
      <c r="G151" s="614"/>
      <c r="H151" s="614"/>
    </row>
    <row r="152" spans="1:8" s="178" customFormat="1" ht="15" hidden="1" customHeight="1">
      <c r="A152" s="801"/>
      <c r="B152" s="884"/>
      <c r="C152" s="766" t="s">
        <v>74</v>
      </c>
      <c r="D152" s="802"/>
      <c r="E152" s="802"/>
      <c r="F152" s="671" t="e">
        <v>#DIV/0!</v>
      </c>
      <c r="G152" s="614"/>
      <c r="H152" s="614"/>
    </row>
    <row r="153" spans="1:8" s="178" customFormat="1" ht="15" hidden="1" customHeight="1">
      <c r="A153" s="801"/>
      <c r="B153" s="884"/>
      <c r="C153" s="766" t="s">
        <v>75</v>
      </c>
      <c r="D153" s="802"/>
      <c r="E153" s="802"/>
      <c r="F153" s="671" t="e">
        <v>#DIV/0!</v>
      </c>
      <c r="G153" s="614"/>
      <c r="H153" s="614"/>
    </row>
    <row r="154" spans="1:8" s="178" customFormat="1" ht="15" hidden="1" customHeight="1">
      <c r="A154" s="801"/>
      <c r="B154" s="884"/>
      <c r="C154" s="638" t="s">
        <v>295</v>
      </c>
      <c r="D154" s="657">
        <v>0</v>
      </c>
      <c r="E154" s="657">
        <v>0</v>
      </c>
      <c r="F154" s="671" t="e">
        <v>#DIV/0!</v>
      </c>
      <c r="G154" s="614"/>
      <c r="H154" s="614"/>
    </row>
    <row r="155" spans="1:8" s="178" customFormat="1" ht="15.75" hidden="1">
      <c r="A155" s="884" t="s">
        <v>162</v>
      </c>
      <c r="B155" s="884" t="s">
        <v>76</v>
      </c>
      <c r="C155" s="766" t="s">
        <v>77</v>
      </c>
      <c r="D155" s="802"/>
      <c r="E155" s="802"/>
      <c r="F155" s="671" t="e">
        <v>#DIV/0!</v>
      </c>
      <c r="G155" s="614"/>
      <c r="H155" s="614"/>
    </row>
    <row r="156" spans="1:8" s="178" customFormat="1" ht="15.75" hidden="1">
      <c r="A156" s="884"/>
      <c r="B156" s="884"/>
      <c r="C156" s="638" t="s">
        <v>296</v>
      </c>
      <c r="D156" s="657">
        <v>0</v>
      </c>
      <c r="E156" s="657">
        <v>0</v>
      </c>
      <c r="F156" s="671" t="e">
        <v>#DIV/0!</v>
      </c>
      <c r="G156" s="614"/>
      <c r="H156" s="614"/>
    </row>
    <row r="157" spans="1:8" s="178" customFormat="1" ht="15.75" hidden="1">
      <c r="A157" s="884"/>
      <c r="B157" s="884" t="s">
        <v>78</v>
      </c>
      <c r="C157" s="766" t="s">
        <v>165</v>
      </c>
      <c r="D157" s="802"/>
      <c r="E157" s="802"/>
      <c r="F157" s="671" t="e">
        <v>#DIV/0!</v>
      </c>
      <c r="G157" s="614"/>
      <c r="H157" s="614"/>
    </row>
    <row r="158" spans="1:8" s="178" customFormat="1" ht="15.75" hidden="1">
      <c r="A158" s="884"/>
      <c r="B158" s="884"/>
      <c r="C158" s="766" t="s">
        <v>80</v>
      </c>
      <c r="D158" s="802"/>
      <c r="E158" s="802"/>
      <c r="F158" s="671" t="e">
        <v>#DIV/0!</v>
      </c>
      <c r="G158" s="614"/>
      <c r="H158" s="614"/>
    </row>
    <row r="159" spans="1:8" s="178" customFormat="1" ht="15.75" hidden="1">
      <c r="A159" s="884"/>
      <c r="B159" s="884"/>
      <c r="C159" s="638" t="s">
        <v>297</v>
      </c>
      <c r="D159" s="657">
        <v>0</v>
      </c>
      <c r="E159" s="657">
        <v>0</v>
      </c>
      <c r="F159" s="671" t="e">
        <v>#DIV/0!</v>
      </c>
      <c r="G159" s="614"/>
      <c r="H159" s="614"/>
    </row>
    <row r="160" spans="1:8" s="178" customFormat="1" ht="15.75" hidden="1">
      <c r="A160" s="884"/>
      <c r="B160" s="884" t="s">
        <v>81</v>
      </c>
      <c r="C160" s="766" t="s">
        <v>82</v>
      </c>
      <c r="D160" s="802"/>
      <c r="E160" s="802"/>
      <c r="F160" s="671" t="e">
        <v>#DIV/0!</v>
      </c>
      <c r="G160" s="614"/>
      <c r="H160" s="614"/>
    </row>
    <row r="161" spans="1:8" s="178" customFormat="1" ht="15.75" hidden="1">
      <c r="A161" s="884"/>
      <c r="B161" s="884"/>
      <c r="C161" s="766" t="s">
        <v>83</v>
      </c>
      <c r="D161" s="802"/>
      <c r="E161" s="802"/>
      <c r="F161" s="671" t="e">
        <v>#DIV/0!</v>
      </c>
      <c r="G161" s="614"/>
      <c r="H161" s="614"/>
    </row>
    <row r="162" spans="1:8" s="178" customFormat="1" ht="15.75" hidden="1">
      <c r="A162" s="884"/>
      <c r="B162" s="884"/>
      <c r="C162" s="638" t="s">
        <v>316</v>
      </c>
      <c r="D162" s="657">
        <v>0</v>
      </c>
      <c r="E162" s="657">
        <v>0</v>
      </c>
      <c r="F162" s="671" t="e">
        <v>#DIV/0!</v>
      </c>
      <c r="G162" s="614"/>
      <c r="H162" s="614"/>
    </row>
    <row r="163" spans="1:8" s="178" customFormat="1" ht="15.75" hidden="1">
      <c r="A163" s="884"/>
      <c r="B163" s="884" t="s">
        <v>84</v>
      </c>
      <c r="C163" s="766" t="s">
        <v>85</v>
      </c>
      <c r="D163" s="802"/>
      <c r="E163" s="802"/>
      <c r="F163" s="671" t="e">
        <v>#DIV/0!</v>
      </c>
      <c r="G163" s="614"/>
      <c r="H163" s="614"/>
    </row>
    <row r="164" spans="1:8" s="178" customFormat="1" ht="15.75" hidden="1">
      <c r="A164" s="884"/>
      <c r="B164" s="884"/>
      <c r="C164" s="766" t="s">
        <v>248</v>
      </c>
      <c r="D164" s="802"/>
      <c r="E164" s="802"/>
      <c r="F164" s="671" t="e">
        <v>#DIV/0!</v>
      </c>
      <c r="G164" s="614"/>
      <c r="H164" s="614"/>
    </row>
    <row r="165" spans="1:8" s="178" customFormat="1" ht="15.75" hidden="1">
      <c r="A165" s="884"/>
      <c r="B165" s="884"/>
      <c r="C165" s="638" t="s">
        <v>298</v>
      </c>
      <c r="D165" s="657">
        <v>0</v>
      </c>
      <c r="E165" s="657">
        <v>0</v>
      </c>
      <c r="F165" s="671" t="e">
        <v>#DIV/0!</v>
      </c>
      <c r="G165" s="614"/>
      <c r="H165" s="614"/>
    </row>
    <row r="166" spans="1:8" s="178" customFormat="1" ht="15.75" hidden="1">
      <c r="A166" s="884"/>
      <c r="B166" s="884" t="s">
        <v>87</v>
      </c>
      <c r="C166" s="766" t="s">
        <v>88</v>
      </c>
      <c r="D166" s="802"/>
      <c r="E166" s="802"/>
      <c r="F166" s="671" t="e">
        <v>#DIV/0!</v>
      </c>
      <c r="G166" s="614"/>
      <c r="H166" s="614"/>
    </row>
    <row r="167" spans="1:8" s="178" customFormat="1" ht="15.75" hidden="1">
      <c r="A167" s="884"/>
      <c r="B167" s="884"/>
      <c r="C167" s="766" t="s">
        <v>89</v>
      </c>
      <c r="D167" s="802"/>
      <c r="E167" s="802"/>
      <c r="F167" s="671" t="e">
        <v>#DIV/0!</v>
      </c>
      <c r="G167" s="614"/>
      <c r="H167" s="614"/>
    </row>
    <row r="168" spans="1:8" s="178" customFormat="1" ht="15.75" hidden="1">
      <c r="A168" s="884"/>
      <c r="B168" s="884"/>
      <c r="C168" s="766" t="s">
        <v>90</v>
      </c>
      <c r="D168" s="802"/>
      <c r="E168" s="802"/>
      <c r="F168" s="671" t="e">
        <v>#DIV/0!</v>
      </c>
      <c r="G168" s="614"/>
      <c r="H168" s="614"/>
    </row>
    <row r="169" spans="1:8" s="178" customFormat="1" ht="15.75" hidden="1">
      <c r="A169" s="884"/>
      <c r="B169" s="884"/>
      <c r="C169" s="766" t="s">
        <v>166</v>
      </c>
      <c r="D169" s="802"/>
      <c r="E169" s="802"/>
      <c r="F169" s="671" t="e">
        <v>#DIV/0!</v>
      </c>
      <c r="G169" s="614"/>
      <c r="H169" s="614"/>
    </row>
    <row r="170" spans="1:8" s="178" customFormat="1" ht="15.75" hidden="1">
      <c r="A170" s="884"/>
      <c r="B170" s="884"/>
      <c r="C170" s="638" t="s">
        <v>299</v>
      </c>
      <c r="D170" s="796">
        <v>0</v>
      </c>
      <c r="E170" s="796">
        <v>0</v>
      </c>
      <c r="F170" s="671" t="e">
        <v>#DIV/0!</v>
      </c>
      <c r="G170" s="614"/>
      <c r="H170" s="614"/>
    </row>
    <row r="171" spans="1:8" s="178" customFormat="1" ht="15.75" hidden="1">
      <c r="A171" s="884"/>
      <c r="B171" s="884" t="s">
        <v>92</v>
      </c>
      <c r="C171" s="766" t="s">
        <v>93</v>
      </c>
      <c r="D171" s="802"/>
      <c r="E171" s="802"/>
      <c r="F171" s="671" t="e">
        <v>#DIV/0!</v>
      </c>
      <c r="G171" s="614"/>
      <c r="H171" s="614"/>
    </row>
    <row r="172" spans="1:8" s="178" customFormat="1" ht="15.75" hidden="1">
      <c r="A172" s="884"/>
      <c r="B172" s="884"/>
      <c r="C172" s="766" t="s">
        <v>94</v>
      </c>
      <c r="D172" s="802"/>
      <c r="E172" s="802"/>
      <c r="F172" s="671" t="e">
        <v>#DIV/0!</v>
      </c>
      <c r="G172" s="614"/>
      <c r="H172" s="614"/>
    </row>
    <row r="173" spans="1:8" s="178" customFormat="1" ht="15.75" hidden="1">
      <c r="A173" s="884"/>
      <c r="B173" s="884"/>
      <c r="C173" s="766" t="s">
        <v>95</v>
      </c>
      <c r="D173" s="802"/>
      <c r="E173" s="802"/>
      <c r="F173" s="671" t="e">
        <v>#DIV/0!</v>
      </c>
      <c r="G173" s="614"/>
      <c r="H173" s="614"/>
    </row>
    <row r="174" spans="1:8" s="178" customFormat="1" ht="15.75" hidden="1">
      <c r="A174" s="884"/>
      <c r="B174" s="884"/>
      <c r="C174" s="638" t="s">
        <v>300</v>
      </c>
      <c r="D174" s="657">
        <v>0</v>
      </c>
      <c r="E174" s="657">
        <v>0</v>
      </c>
      <c r="F174" s="671" t="e">
        <v>#DIV/0!</v>
      </c>
      <c r="G174" s="614"/>
      <c r="H174" s="614"/>
    </row>
    <row r="175" spans="1:8" s="178" customFormat="1" ht="15.75" hidden="1">
      <c r="A175" s="884"/>
      <c r="B175" s="884" t="s">
        <v>96</v>
      </c>
      <c r="C175" s="766" t="s">
        <v>97</v>
      </c>
      <c r="D175" s="802"/>
      <c r="E175" s="802"/>
      <c r="F175" s="671" t="e">
        <v>#DIV/0!</v>
      </c>
      <c r="G175" s="614"/>
      <c r="H175" s="614"/>
    </row>
    <row r="176" spans="1:8" s="178" customFormat="1" ht="15.75" hidden="1">
      <c r="A176" s="884"/>
      <c r="B176" s="884"/>
      <c r="C176" s="766" t="s">
        <v>98</v>
      </c>
      <c r="D176" s="802"/>
      <c r="E176" s="802"/>
      <c r="F176" s="671" t="e">
        <v>#DIV/0!</v>
      </c>
      <c r="G176" s="614"/>
      <c r="H176" s="614"/>
    </row>
    <row r="177" spans="1:8" s="178" customFormat="1" ht="15.75" hidden="1">
      <c r="A177" s="884"/>
      <c r="B177" s="884"/>
      <c r="C177" s="766" t="s">
        <v>99</v>
      </c>
      <c r="D177" s="802"/>
      <c r="E177" s="802"/>
      <c r="F177" s="671" t="e">
        <v>#DIV/0!</v>
      </c>
      <c r="G177" s="614"/>
      <c r="H177" s="614"/>
    </row>
    <row r="178" spans="1:8" s="178" customFormat="1" ht="15.75" hidden="1">
      <c r="A178" s="884"/>
      <c r="B178" s="884"/>
      <c r="C178" s="638" t="s">
        <v>301</v>
      </c>
      <c r="D178" s="796">
        <v>0</v>
      </c>
      <c r="E178" s="796">
        <v>0</v>
      </c>
      <c r="F178" s="671" t="e">
        <v>#DIV/0!</v>
      </c>
      <c r="G178" s="614"/>
      <c r="H178" s="614"/>
    </row>
    <row r="179" spans="1:8" s="178" customFormat="1" ht="15.75" hidden="1">
      <c r="A179" s="884"/>
      <c r="B179" s="821" t="s">
        <v>216</v>
      </c>
      <c r="C179" s="821"/>
      <c r="D179" s="657">
        <v>0</v>
      </c>
      <c r="E179" s="657">
        <v>0</v>
      </c>
      <c r="F179" s="671" t="e">
        <v>#DIV/0!</v>
      </c>
      <c r="G179" s="614"/>
      <c r="H179" s="614"/>
    </row>
    <row r="180" spans="1:8" s="178" customFormat="1" ht="15.75" hidden="1">
      <c r="A180" s="884" t="s">
        <v>174</v>
      </c>
      <c r="B180" s="884" t="s">
        <v>100</v>
      </c>
      <c r="C180" s="766" t="s">
        <v>101</v>
      </c>
      <c r="D180" s="802"/>
      <c r="E180" s="802"/>
      <c r="F180" s="671" t="e">
        <v>#DIV/0!</v>
      </c>
      <c r="G180" s="614"/>
      <c r="H180" s="614"/>
    </row>
    <row r="181" spans="1:8" s="178" customFormat="1" ht="15.75" hidden="1">
      <c r="A181" s="884"/>
      <c r="B181" s="884"/>
      <c r="C181" s="766" t="s">
        <v>102</v>
      </c>
      <c r="D181" s="802"/>
      <c r="E181" s="802"/>
      <c r="F181" s="671" t="e">
        <v>#DIV/0!</v>
      </c>
      <c r="G181" s="614"/>
      <c r="H181" s="614"/>
    </row>
    <row r="182" spans="1:8" s="178" customFormat="1" ht="15.75" hidden="1">
      <c r="A182" s="884"/>
      <c r="B182" s="884"/>
      <c r="C182" s="766" t="s">
        <v>103</v>
      </c>
      <c r="D182" s="802"/>
      <c r="E182" s="802"/>
      <c r="F182" s="671" t="e">
        <v>#DIV/0!</v>
      </c>
      <c r="G182" s="614"/>
      <c r="H182" s="614"/>
    </row>
    <row r="183" spans="1:8" s="178" customFormat="1" ht="15.75" hidden="1">
      <c r="A183" s="884"/>
      <c r="B183" s="884"/>
      <c r="C183" s="638" t="s">
        <v>302</v>
      </c>
      <c r="D183" s="657">
        <v>0</v>
      </c>
      <c r="E183" s="657">
        <v>0</v>
      </c>
      <c r="F183" s="671" t="e">
        <v>#DIV/0!</v>
      </c>
      <c r="G183" s="614"/>
      <c r="H183" s="614"/>
    </row>
    <row r="184" spans="1:8" s="178" customFormat="1" ht="15.75" hidden="1">
      <c r="A184" s="884"/>
      <c r="B184" s="884" t="s">
        <v>104</v>
      </c>
      <c r="C184" s="766" t="s">
        <v>105</v>
      </c>
      <c r="D184" s="802"/>
      <c r="E184" s="802"/>
      <c r="F184" s="671" t="e">
        <v>#DIV/0!</v>
      </c>
      <c r="G184" s="614"/>
      <c r="H184" s="614"/>
    </row>
    <row r="185" spans="1:8" s="178" customFormat="1" ht="15.75" hidden="1">
      <c r="A185" s="884"/>
      <c r="B185" s="884"/>
      <c r="C185" s="638" t="s">
        <v>303</v>
      </c>
      <c r="D185" s="657">
        <v>0</v>
      </c>
      <c r="E185" s="657">
        <v>0</v>
      </c>
      <c r="F185" s="671" t="e">
        <v>#DIV/0!</v>
      </c>
      <c r="G185" s="614"/>
      <c r="H185" s="614"/>
    </row>
    <row r="186" spans="1:8" s="178" customFormat="1" ht="15.75" hidden="1">
      <c r="A186" s="884"/>
      <c r="B186" s="884" t="s">
        <v>106</v>
      </c>
      <c r="C186" s="766" t="s">
        <v>107</v>
      </c>
      <c r="D186" s="802"/>
      <c r="E186" s="802"/>
      <c r="F186" s="671" t="e">
        <v>#DIV/0!</v>
      </c>
      <c r="G186" s="614"/>
      <c r="H186" s="614"/>
    </row>
    <row r="187" spans="1:8" s="178" customFormat="1" ht="15.75" hidden="1">
      <c r="A187" s="884"/>
      <c r="B187" s="884"/>
      <c r="C187" s="766" t="s">
        <v>108</v>
      </c>
      <c r="D187" s="802"/>
      <c r="E187" s="802"/>
      <c r="F187" s="671" t="e">
        <v>#DIV/0!</v>
      </c>
      <c r="G187" s="614"/>
      <c r="H187" s="614"/>
    </row>
    <row r="188" spans="1:8" s="178" customFormat="1" ht="15.75" hidden="1">
      <c r="A188" s="884"/>
      <c r="B188" s="884"/>
      <c r="C188" s="766" t="s">
        <v>109</v>
      </c>
      <c r="D188" s="802"/>
      <c r="E188" s="802"/>
      <c r="F188" s="671" t="e">
        <v>#DIV/0!</v>
      </c>
      <c r="G188" s="614"/>
      <c r="H188" s="614"/>
    </row>
    <row r="189" spans="1:8" s="178" customFormat="1" ht="15.75" hidden="1">
      <c r="A189" s="884"/>
      <c r="B189" s="884"/>
      <c r="C189" s="638" t="s">
        <v>304</v>
      </c>
      <c r="D189" s="796">
        <v>0</v>
      </c>
      <c r="E189" s="796">
        <v>0</v>
      </c>
      <c r="F189" s="671" t="e">
        <v>#DIV/0!</v>
      </c>
      <c r="G189" s="614"/>
      <c r="H189" s="614"/>
    </row>
    <row r="190" spans="1:8" s="178" customFormat="1" ht="15.75" hidden="1">
      <c r="A190" s="821" t="s">
        <v>217</v>
      </c>
      <c r="B190" s="821"/>
      <c r="C190" s="821"/>
      <c r="D190" s="657">
        <v>0</v>
      </c>
      <c r="E190" s="657">
        <v>0</v>
      </c>
      <c r="F190" s="671" t="e">
        <v>#DIV/0!</v>
      </c>
      <c r="G190" s="614"/>
      <c r="H190" s="614"/>
    </row>
    <row r="191" spans="1:8" s="178" customFormat="1" ht="15.75" hidden="1">
      <c r="A191" s="884" t="s">
        <v>177</v>
      </c>
      <c r="B191" s="884" t="s">
        <v>110</v>
      </c>
      <c r="C191" s="766" t="s">
        <v>111</v>
      </c>
      <c r="D191" s="802"/>
      <c r="E191" s="802"/>
      <c r="F191" s="671" t="e">
        <v>#DIV/0!</v>
      </c>
      <c r="G191" s="614"/>
      <c r="H191" s="614"/>
    </row>
    <row r="192" spans="1:8" s="178" customFormat="1" ht="15.75" hidden="1">
      <c r="A192" s="884"/>
      <c r="B192" s="884"/>
      <c r="C192" s="766" t="s">
        <v>112</v>
      </c>
      <c r="D192" s="802"/>
      <c r="E192" s="802"/>
      <c r="F192" s="671" t="e">
        <v>#DIV/0!</v>
      </c>
      <c r="G192" s="614"/>
      <c r="H192" s="614"/>
    </row>
    <row r="193" spans="1:8" s="178" customFormat="1" ht="15.75" hidden="1">
      <c r="A193" s="884"/>
      <c r="B193" s="884"/>
      <c r="C193" s="766" t="s">
        <v>113</v>
      </c>
      <c r="D193" s="802"/>
      <c r="E193" s="802"/>
      <c r="F193" s="671" t="e">
        <v>#DIV/0!</v>
      </c>
      <c r="G193" s="614"/>
      <c r="H193" s="614"/>
    </row>
    <row r="194" spans="1:8" s="178" customFormat="1" ht="15.75" hidden="1">
      <c r="A194" s="884"/>
      <c r="B194" s="884"/>
      <c r="C194" s="638" t="s">
        <v>305</v>
      </c>
      <c r="D194" s="796">
        <v>0</v>
      </c>
      <c r="E194" s="796">
        <v>0</v>
      </c>
      <c r="F194" s="671" t="e">
        <v>#DIV/0!</v>
      </c>
      <c r="G194" s="614"/>
      <c r="H194" s="614"/>
    </row>
    <row r="195" spans="1:8" s="178" customFormat="1" ht="15.75" hidden="1">
      <c r="A195" s="884"/>
      <c r="B195" s="884" t="s">
        <v>114</v>
      </c>
      <c r="C195" s="766" t="s">
        <v>179</v>
      </c>
      <c r="D195" s="802"/>
      <c r="E195" s="802"/>
      <c r="F195" s="671" t="e">
        <v>#DIV/0!</v>
      </c>
      <c r="G195" s="614"/>
      <c r="H195" s="614"/>
    </row>
    <row r="196" spans="1:8" s="178" customFormat="1" ht="15.75" hidden="1">
      <c r="A196" s="884"/>
      <c r="B196" s="884"/>
      <c r="C196" s="766" t="s">
        <v>116</v>
      </c>
      <c r="D196" s="802"/>
      <c r="E196" s="802"/>
      <c r="F196" s="671" t="e">
        <v>#DIV/0!</v>
      </c>
      <c r="G196" s="614"/>
      <c r="H196" s="614"/>
    </row>
    <row r="197" spans="1:8" s="178" customFormat="1" ht="15.75" hidden="1">
      <c r="A197" s="884"/>
      <c r="B197" s="884"/>
      <c r="C197" s="766" t="s">
        <v>117</v>
      </c>
      <c r="D197" s="802"/>
      <c r="E197" s="802"/>
      <c r="F197" s="671" t="e">
        <v>#DIV/0!</v>
      </c>
      <c r="G197" s="614"/>
      <c r="H197" s="614"/>
    </row>
    <row r="198" spans="1:8" s="178" customFormat="1" ht="15.75" hidden="1">
      <c r="A198" s="884"/>
      <c r="B198" s="884"/>
      <c r="C198" s="638" t="s">
        <v>306</v>
      </c>
      <c r="D198" s="796">
        <v>0</v>
      </c>
      <c r="E198" s="796">
        <v>0</v>
      </c>
      <c r="F198" s="671" t="e">
        <v>#DIV/0!</v>
      </c>
      <c r="G198" s="614"/>
      <c r="H198" s="614"/>
    </row>
    <row r="199" spans="1:8" s="178" customFormat="1" ht="15.75" hidden="1">
      <c r="A199" s="884"/>
      <c r="B199" s="884" t="s">
        <v>118</v>
      </c>
      <c r="C199" s="766" t="s">
        <v>119</v>
      </c>
      <c r="D199" s="802"/>
      <c r="E199" s="802"/>
      <c r="F199" s="671" t="e">
        <v>#DIV/0!</v>
      </c>
      <c r="G199" s="614"/>
      <c r="H199" s="614"/>
    </row>
    <row r="200" spans="1:8" s="178" customFormat="1" ht="15.75" hidden="1">
      <c r="A200" s="884"/>
      <c r="B200" s="884"/>
      <c r="C200" s="766" t="s">
        <v>120</v>
      </c>
      <c r="D200" s="802"/>
      <c r="E200" s="802"/>
      <c r="F200" s="671" t="e">
        <v>#DIV/0!</v>
      </c>
      <c r="G200" s="614"/>
      <c r="H200" s="614"/>
    </row>
    <row r="201" spans="1:8" s="178" customFormat="1" ht="15.75" hidden="1">
      <c r="A201" s="884"/>
      <c r="B201" s="884"/>
      <c r="C201" s="638" t="s">
        <v>306</v>
      </c>
      <c r="D201" s="796">
        <v>0</v>
      </c>
      <c r="E201" s="796">
        <v>0</v>
      </c>
      <c r="F201" s="671" t="e">
        <v>#DIV/0!</v>
      </c>
      <c r="G201" s="614"/>
      <c r="H201" s="614"/>
    </row>
    <row r="202" spans="1:8" s="178" customFormat="1" ht="15.75" hidden="1">
      <c r="A202" s="884"/>
      <c r="B202" s="884" t="s">
        <v>121</v>
      </c>
      <c r="C202" s="766" t="s">
        <v>122</v>
      </c>
      <c r="D202" s="802"/>
      <c r="E202" s="802"/>
      <c r="F202" s="671" t="e">
        <v>#DIV/0!</v>
      </c>
      <c r="G202" s="614"/>
      <c r="H202" s="614"/>
    </row>
    <row r="203" spans="1:8" s="178" customFormat="1" ht="15.75" hidden="1">
      <c r="A203" s="884"/>
      <c r="B203" s="884"/>
      <c r="C203" s="766" t="s">
        <v>123</v>
      </c>
      <c r="D203" s="802"/>
      <c r="E203" s="802"/>
      <c r="F203" s="671" t="e">
        <v>#DIV/0!</v>
      </c>
      <c r="G203" s="614"/>
      <c r="H203" s="614"/>
    </row>
    <row r="204" spans="1:8" s="178" customFormat="1" ht="15.75" hidden="1">
      <c r="A204" s="884"/>
      <c r="B204" s="884"/>
      <c r="C204" s="638" t="s">
        <v>307</v>
      </c>
      <c r="D204" s="796">
        <v>0</v>
      </c>
      <c r="E204" s="796">
        <v>0</v>
      </c>
      <c r="F204" s="671" t="e">
        <v>#DIV/0!</v>
      </c>
      <c r="G204" s="614"/>
      <c r="H204" s="614"/>
    </row>
    <row r="205" spans="1:8" s="178" customFormat="1" ht="15.75" hidden="1">
      <c r="A205" s="884"/>
      <c r="B205" s="884" t="s">
        <v>124</v>
      </c>
      <c r="C205" s="766" t="s">
        <v>125</v>
      </c>
      <c r="D205" s="802"/>
      <c r="E205" s="802"/>
      <c r="F205" s="671" t="e">
        <v>#DIV/0!</v>
      </c>
      <c r="G205" s="614"/>
      <c r="H205" s="614"/>
    </row>
    <row r="206" spans="1:8" s="178" customFormat="1" ht="15.75" hidden="1">
      <c r="A206" s="884"/>
      <c r="B206" s="884"/>
      <c r="C206" s="766" t="s">
        <v>126</v>
      </c>
      <c r="D206" s="802"/>
      <c r="E206" s="802"/>
      <c r="F206" s="671" t="e">
        <v>#DIV/0!</v>
      </c>
      <c r="G206" s="614"/>
      <c r="H206" s="614"/>
    </row>
    <row r="207" spans="1:8" s="178" customFormat="1" ht="15.75" hidden="1">
      <c r="A207" s="884"/>
      <c r="B207" s="884"/>
      <c r="C207" s="638" t="s">
        <v>308</v>
      </c>
      <c r="D207" s="796">
        <v>0</v>
      </c>
      <c r="E207" s="796">
        <v>0</v>
      </c>
      <c r="F207" s="671" t="e">
        <v>#DIV/0!</v>
      </c>
      <c r="G207" s="614"/>
      <c r="H207" s="614"/>
    </row>
    <row r="208" spans="1:8" s="178" customFormat="1" ht="15.75" hidden="1">
      <c r="A208" s="884"/>
      <c r="B208" s="884" t="s">
        <v>127</v>
      </c>
      <c r="C208" s="766" t="s">
        <v>128</v>
      </c>
      <c r="D208" s="802"/>
      <c r="E208" s="802"/>
      <c r="F208" s="671" t="e">
        <v>#DIV/0!</v>
      </c>
      <c r="G208" s="614"/>
      <c r="H208" s="614"/>
    </row>
    <row r="209" spans="1:8" s="178" customFormat="1" ht="15.75" hidden="1">
      <c r="A209" s="884"/>
      <c r="B209" s="884"/>
      <c r="C209" s="766" t="s">
        <v>129</v>
      </c>
      <c r="D209" s="802"/>
      <c r="E209" s="802"/>
      <c r="F209" s="671" t="e">
        <v>#DIV/0!</v>
      </c>
      <c r="G209" s="614"/>
      <c r="H209" s="614"/>
    </row>
    <row r="210" spans="1:8" s="178" customFormat="1" ht="15.75" hidden="1">
      <c r="A210" s="884"/>
      <c r="B210" s="884"/>
      <c r="C210" s="766" t="s">
        <v>130</v>
      </c>
      <c r="D210" s="802"/>
      <c r="E210" s="802"/>
      <c r="F210" s="671" t="e">
        <v>#DIV/0!</v>
      </c>
      <c r="G210" s="614"/>
      <c r="H210" s="614"/>
    </row>
    <row r="211" spans="1:8" s="178" customFormat="1" ht="15.75" hidden="1">
      <c r="A211" s="884"/>
      <c r="B211" s="884"/>
      <c r="C211" s="638" t="s">
        <v>309</v>
      </c>
      <c r="D211" s="796">
        <v>0</v>
      </c>
      <c r="E211" s="796">
        <v>0</v>
      </c>
      <c r="F211" s="671" t="e">
        <v>#DIV/0!</v>
      </c>
      <c r="G211" s="614"/>
      <c r="H211" s="614"/>
    </row>
    <row r="212" spans="1:8" s="178" customFormat="1" ht="15.75" hidden="1">
      <c r="A212" s="884"/>
      <c r="B212" s="821" t="s">
        <v>218</v>
      </c>
      <c r="C212" s="821"/>
      <c r="D212" s="657">
        <v>0</v>
      </c>
      <c r="E212" s="657">
        <v>0</v>
      </c>
      <c r="F212" s="671" t="e">
        <v>#DIV/0!</v>
      </c>
      <c r="G212" s="614"/>
      <c r="H212" s="614"/>
    </row>
    <row r="213" spans="1:8" s="178" customFormat="1" ht="15.75">
      <c r="A213" s="821" t="s">
        <v>185</v>
      </c>
      <c r="B213" s="821"/>
      <c r="C213" s="821"/>
      <c r="D213" s="803">
        <f>D21+D66+D82+D91+D108+D126+D134+D150</f>
        <v>6</v>
      </c>
      <c r="E213" s="803">
        <f>E21+E66+E82+E91+E108+E126+E134+E150</f>
        <v>216</v>
      </c>
      <c r="F213" s="671">
        <v>0.72861356932153387</v>
      </c>
      <c r="G213" s="614">
        <v>0.97</v>
      </c>
      <c r="H213" s="614">
        <v>0.96</v>
      </c>
    </row>
    <row r="214" spans="1:8">
      <c r="A214" s="59" t="s">
        <v>186</v>
      </c>
      <c r="B214" s="1170" t="s">
        <v>375</v>
      </c>
      <c r="C214" s="1171"/>
      <c r="D214" s="1171"/>
      <c r="E214" s="1171"/>
      <c r="F214" s="1171"/>
      <c r="G214" s="1171"/>
      <c r="H214" s="1171"/>
    </row>
    <row r="215" spans="1:8">
      <c r="A215" s="58" t="s">
        <v>187</v>
      </c>
      <c r="B215" s="1172" t="s">
        <v>188</v>
      </c>
      <c r="C215" s="1173"/>
      <c r="D215" s="1173"/>
      <c r="E215" s="1173"/>
      <c r="F215" s="1173"/>
      <c r="G215" s="1173"/>
      <c r="H215" s="1173"/>
    </row>
  </sheetData>
  <mergeCells count="94">
    <mergeCell ref="A2:H2"/>
    <mergeCell ref="A1:H1"/>
    <mergeCell ref="B214:H214"/>
    <mergeCell ref="B215:H215"/>
    <mergeCell ref="A213:C213"/>
    <mergeCell ref="G3:G5"/>
    <mergeCell ref="H3:H5"/>
    <mergeCell ref="A190:C190"/>
    <mergeCell ref="A191:A212"/>
    <mergeCell ref="B191:B194"/>
    <mergeCell ref="B195:B198"/>
    <mergeCell ref="B199:B201"/>
    <mergeCell ref="B202:B204"/>
    <mergeCell ref="B205:B207"/>
    <mergeCell ref="B208:B211"/>
    <mergeCell ref="B212:C212"/>
    <mergeCell ref="B175:B178"/>
    <mergeCell ref="B179:C179"/>
    <mergeCell ref="A180:A189"/>
    <mergeCell ref="B180:B183"/>
    <mergeCell ref="B184:B185"/>
    <mergeCell ref="B186:B189"/>
    <mergeCell ref="B145:B146"/>
    <mergeCell ref="B147:B149"/>
    <mergeCell ref="A150:C150"/>
    <mergeCell ref="B151:B154"/>
    <mergeCell ref="A155:A179"/>
    <mergeCell ref="B155:B156"/>
    <mergeCell ref="B157:B159"/>
    <mergeCell ref="B160:B162"/>
    <mergeCell ref="B163:B165"/>
    <mergeCell ref="B166:B170"/>
    <mergeCell ref="A135:A149"/>
    <mergeCell ref="B135:B137"/>
    <mergeCell ref="B138:B140"/>
    <mergeCell ref="B141:B142"/>
    <mergeCell ref="B143:B144"/>
    <mergeCell ref="B171:B174"/>
    <mergeCell ref="A126:C126"/>
    <mergeCell ref="A127:A133"/>
    <mergeCell ref="B127:B129"/>
    <mergeCell ref="B131:B133"/>
    <mergeCell ref="A134:C134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12"/>
  <sheetViews>
    <sheetView topLeftCell="B1" zoomScaleSheetLayoutView="75" workbookViewId="0">
      <selection activeCell="D63" sqref="D63"/>
    </sheetView>
  </sheetViews>
  <sheetFormatPr defaultRowHeight="1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3" customFormat="1" ht="27.75" customHeight="1">
      <c r="A1" s="857" t="s">
        <v>374</v>
      </c>
      <c r="B1" s="857"/>
      <c r="C1" s="857"/>
      <c r="D1" s="857"/>
      <c r="E1" s="857"/>
      <c r="F1" s="857"/>
      <c r="G1" s="857"/>
      <c r="H1" s="857"/>
      <c r="I1" s="858"/>
    </row>
    <row r="2" spans="1:110" s="3" customFormat="1" ht="27.75" customHeight="1">
      <c r="A2" s="859" t="s">
        <v>138</v>
      </c>
      <c r="B2" s="859"/>
      <c r="C2" s="859"/>
      <c r="D2" s="859"/>
      <c r="E2" s="859"/>
      <c r="F2" s="859"/>
      <c r="G2" s="859"/>
      <c r="H2" s="859"/>
      <c r="I2" s="860"/>
    </row>
    <row r="3" spans="1:110" ht="15.75" customHeight="1">
      <c r="A3" s="864" t="s">
        <v>141</v>
      </c>
      <c r="B3" s="862" t="s">
        <v>1</v>
      </c>
      <c r="C3" s="863" t="s">
        <v>2</v>
      </c>
      <c r="D3" s="871" t="s">
        <v>132</v>
      </c>
      <c r="E3" s="871" t="s">
        <v>133</v>
      </c>
      <c r="F3" s="861" t="s">
        <v>3</v>
      </c>
      <c r="G3" s="861" t="s">
        <v>139</v>
      </c>
      <c r="H3" s="861" t="s">
        <v>140</v>
      </c>
      <c r="I3" s="861" t="s">
        <v>137</v>
      </c>
      <c r="J3" s="4"/>
      <c r="K3" s="4"/>
      <c r="L3" s="4"/>
    </row>
    <row r="4" spans="1:110" ht="51" customHeight="1">
      <c r="A4" s="864"/>
      <c r="B4" s="862"/>
      <c r="C4" s="863"/>
      <c r="D4" s="871"/>
      <c r="E4" s="871"/>
      <c r="F4" s="861"/>
      <c r="G4" s="861"/>
      <c r="H4" s="861"/>
      <c r="I4" s="861"/>
    </row>
    <row r="5" spans="1:110" ht="48" customHeight="1">
      <c r="A5" s="864"/>
      <c r="B5" s="862"/>
      <c r="C5" s="863"/>
      <c r="D5" s="871"/>
      <c r="E5" s="871"/>
      <c r="F5" s="861"/>
      <c r="G5" s="861"/>
      <c r="H5" s="861"/>
      <c r="I5" s="861"/>
    </row>
    <row r="6" spans="1:110" ht="15.95" customHeight="1">
      <c r="A6" s="875" t="s">
        <v>143</v>
      </c>
      <c r="B6" s="832" t="s">
        <v>4</v>
      </c>
      <c r="C6" s="123" t="s">
        <v>5</v>
      </c>
      <c r="D6" s="23"/>
      <c r="E6" s="23"/>
      <c r="F6" s="24">
        <v>19.144179894179892</v>
      </c>
      <c r="G6" s="16">
        <v>0</v>
      </c>
      <c r="H6" s="16">
        <v>0</v>
      </c>
      <c r="I6" s="25">
        <v>9.3333333333333338E-2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876"/>
      <c r="B7" s="832"/>
      <c r="C7" s="586" t="s">
        <v>6</v>
      </c>
      <c r="D7" s="23">
        <v>1</v>
      </c>
      <c r="E7" s="23">
        <v>150</v>
      </c>
      <c r="F7" s="24">
        <v>51.93333333333333</v>
      </c>
      <c r="G7" s="16">
        <v>5.8823529411764705E-2</v>
      </c>
      <c r="H7" s="16">
        <v>0</v>
      </c>
      <c r="I7" s="25">
        <v>0.4282407407407407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876"/>
      <c r="B8" s="832" t="s">
        <v>7</v>
      </c>
      <c r="C8" s="26" t="s">
        <v>8</v>
      </c>
      <c r="D8" s="19"/>
      <c r="E8" s="19"/>
      <c r="F8" s="232"/>
      <c r="G8" s="232"/>
      <c r="H8" s="232"/>
      <c r="I8" s="23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876"/>
      <c r="B9" s="832"/>
      <c r="C9" s="26" t="s">
        <v>9</v>
      </c>
      <c r="D9" s="19"/>
      <c r="E9" s="19"/>
      <c r="F9" s="232"/>
      <c r="G9" s="232"/>
      <c r="H9" s="232"/>
      <c r="I9" s="23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876"/>
      <c r="B10" s="832"/>
      <c r="C10" s="123" t="s">
        <v>10</v>
      </c>
      <c r="D10" s="23"/>
      <c r="E10" s="23"/>
      <c r="F10" s="24">
        <v>38.737373737373744</v>
      </c>
      <c r="G10" s="16">
        <v>0</v>
      </c>
      <c r="H10" s="16">
        <v>0</v>
      </c>
      <c r="I10" s="25">
        <v>1.0181818181818183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876"/>
      <c r="B11" s="832" t="s">
        <v>11</v>
      </c>
      <c r="C11" s="123" t="s">
        <v>12</v>
      </c>
      <c r="D11" s="23"/>
      <c r="E11" s="23"/>
      <c r="F11" s="24"/>
      <c r="G11" s="16"/>
      <c r="H11" s="16"/>
      <c r="I11" s="2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876"/>
      <c r="B12" s="832"/>
      <c r="C12" s="586" t="s">
        <v>13</v>
      </c>
      <c r="D12" s="23">
        <v>1</v>
      </c>
      <c r="E12" s="23">
        <v>120</v>
      </c>
      <c r="F12" s="24">
        <v>88.62777777777778</v>
      </c>
      <c r="G12" s="16">
        <v>6.3698630136986303E-2</v>
      </c>
      <c r="H12" s="16">
        <v>2.0058923086566791E-2</v>
      </c>
      <c r="I12" s="25">
        <v>0.52710843373493976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877"/>
      <c r="B13" s="832"/>
      <c r="C13" s="26" t="s">
        <v>14</v>
      </c>
      <c r="D13" s="19"/>
      <c r="E13" s="19"/>
      <c r="F13" s="232"/>
      <c r="G13" s="232"/>
      <c r="H13" s="232"/>
      <c r="I13" s="23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821" t="s">
        <v>147</v>
      </c>
      <c r="B14" s="822"/>
      <c r="C14" s="822"/>
      <c r="D14" s="612">
        <f>SUM(D6:D13)</f>
        <v>2</v>
      </c>
      <c r="E14" s="612">
        <f>SUM(E6:E13)</f>
        <v>270</v>
      </c>
      <c r="F14" s="613">
        <v>0</v>
      </c>
      <c r="G14" s="614">
        <v>5.5658627087198508E-2</v>
      </c>
      <c r="H14" s="613">
        <v>1.6005354749637379E-2</v>
      </c>
      <c r="I14" s="614">
        <v>0.48600508905852413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830" t="s">
        <v>148</v>
      </c>
      <c r="B15" s="832" t="s">
        <v>15</v>
      </c>
      <c r="C15" s="586" t="s">
        <v>16</v>
      </c>
      <c r="D15" s="23">
        <v>1</v>
      </c>
      <c r="E15" s="23">
        <v>60</v>
      </c>
      <c r="F15" s="24">
        <v>98.231601731601728</v>
      </c>
      <c r="G15" s="16">
        <v>0.15929203539823009</v>
      </c>
      <c r="H15" s="16">
        <v>1.6966705594605912E-2</v>
      </c>
      <c r="I15" s="25">
        <v>0.80555555555555558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830"/>
      <c r="B16" s="832"/>
      <c r="C16" s="26" t="s">
        <v>17</v>
      </c>
      <c r="D16" s="19"/>
      <c r="E16" s="19"/>
      <c r="F16" s="232"/>
      <c r="G16" s="232"/>
      <c r="H16" s="232"/>
      <c r="I16" s="23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830"/>
      <c r="B17" s="832"/>
      <c r="C17" s="586" t="s">
        <v>18</v>
      </c>
      <c r="D17" s="23">
        <v>2</v>
      </c>
      <c r="E17" s="23">
        <v>210</v>
      </c>
      <c r="F17" s="24">
        <v>68.385281385281388</v>
      </c>
      <c r="G17" s="16">
        <v>0.17708333333333334</v>
      </c>
      <c r="H17" s="16">
        <v>0</v>
      </c>
      <c r="I17" s="25">
        <v>0.48939179632248941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830"/>
      <c r="B18" s="832" t="s">
        <v>19</v>
      </c>
      <c r="C18" s="586" t="s">
        <v>20</v>
      </c>
      <c r="D18" s="23">
        <v>2</v>
      </c>
      <c r="E18" s="23">
        <v>210</v>
      </c>
      <c r="F18" s="24">
        <v>67.047619047619037</v>
      </c>
      <c r="G18" s="16">
        <v>8.186195826645265E-2</v>
      </c>
      <c r="H18" s="16">
        <v>2.8409090909090912E-2</v>
      </c>
      <c r="I18" s="25">
        <v>9.7103918228279393E-2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830"/>
      <c r="B19" s="832"/>
      <c r="C19" s="586" t="s">
        <v>21</v>
      </c>
      <c r="D19" s="23">
        <v>2</v>
      </c>
      <c r="E19" s="23">
        <v>240</v>
      </c>
      <c r="F19" s="24">
        <v>63.565025252525245</v>
      </c>
      <c r="G19" s="16">
        <v>5.8823529411764705E-2</v>
      </c>
      <c r="H19" s="16">
        <v>2.1849891247132207E-2</v>
      </c>
      <c r="I19" s="25">
        <v>0.10204081632653061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830"/>
      <c r="B20" s="832" t="s">
        <v>22</v>
      </c>
      <c r="C20" s="586" t="s">
        <v>23</v>
      </c>
      <c r="D20" s="23">
        <v>1</v>
      </c>
      <c r="E20" s="23">
        <v>60</v>
      </c>
      <c r="F20" s="24">
        <v>80.25</v>
      </c>
      <c r="G20" s="16">
        <v>0.11707317073170732</v>
      </c>
      <c r="H20" s="16">
        <v>8.3073727933541022E-2</v>
      </c>
      <c r="I20" s="25">
        <v>0.47979797979797983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830"/>
      <c r="B21" s="832"/>
      <c r="C21" s="586" t="s">
        <v>24</v>
      </c>
      <c r="D21" s="23">
        <v>1</v>
      </c>
      <c r="E21" s="23">
        <v>60</v>
      </c>
      <c r="F21" s="24">
        <v>87.2777777777778</v>
      </c>
      <c r="G21" s="16">
        <v>0.14285714285714285</v>
      </c>
      <c r="H21" s="16">
        <v>0.1018459579885423</v>
      </c>
      <c r="I21" s="25">
        <v>0.96111111111111103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830"/>
      <c r="B22" s="832" t="s">
        <v>25</v>
      </c>
      <c r="C22" s="586" t="s">
        <v>26</v>
      </c>
      <c r="D22" s="23">
        <v>1</v>
      </c>
      <c r="E22" s="23">
        <v>90</v>
      </c>
      <c r="F22" s="24">
        <v>35.325860948667966</v>
      </c>
      <c r="G22" s="16">
        <v>0.1171875</v>
      </c>
      <c r="H22" s="16">
        <v>9.4359578048982387E-2</v>
      </c>
      <c r="I22" s="25">
        <v>0.34496124031007752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830"/>
      <c r="B23" s="832"/>
      <c r="C23" s="26" t="s">
        <v>27</v>
      </c>
      <c r="D23" s="19"/>
      <c r="E23" s="19"/>
      <c r="F23" s="232"/>
      <c r="G23" s="232"/>
      <c r="H23" s="232"/>
      <c r="I23" s="23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830"/>
      <c r="B24" s="832"/>
      <c r="C24" s="26" t="s">
        <v>28</v>
      </c>
      <c r="D24" s="19"/>
      <c r="E24" s="19"/>
      <c r="F24" s="232"/>
      <c r="G24" s="232"/>
      <c r="H24" s="232"/>
      <c r="I24" s="23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821" t="s">
        <v>147</v>
      </c>
      <c r="B25" s="822"/>
      <c r="C25" s="822"/>
      <c r="D25" s="612">
        <f>SUM(D15:D24)</f>
        <v>10</v>
      </c>
      <c r="E25" s="612">
        <f>SUM(E15:E24)</f>
        <v>930</v>
      </c>
      <c r="F25" s="613">
        <v>67.623608560915073</v>
      </c>
      <c r="G25" s="605">
        <v>0.117014742014742</v>
      </c>
      <c r="H25" s="605">
        <v>2.9962077356823276E-2</v>
      </c>
      <c r="I25" s="606">
        <v>0.34871244635193133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78" t="s">
        <v>150</v>
      </c>
      <c r="B26" s="829" t="s">
        <v>29</v>
      </c>
      <c r="C26" s="26" t="s">
        <v>30</v>
      </c>
      <c r="D26" s="19"/>
      <c r="E26" s="19"/>
      <c r="F26" s="232"/>
      <c r="G26" s="232"/>
      <c r="H26" s="232"/>
      <c r="I26" s="23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78"/>
      <c r="B27" s="829"/>
      <c r="C27" s="26" t="s">
        <v>31</v>
      </c>
      <c r="D27" s="19"/>
      <c r="E27" s="19"/>
      <c r="F27" s="232"/>
      <c r="G27" s="232"/>
      <c r="H27" s="232"/>
      <c r="I27" s="23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78"/>
      <c r="B28" s="829"/>
      <c r="C28" s="26" t="s">
        <v>32</v>
      </c>
      <c r="D28" s="19"/>
      <c r="E28" s="19"/>
      <c r="F28" s="232"/>
      <c r="G28" s="232"/>
      <c r="H28" s="232"/>
      <c r="I28" s="23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78"/>
      <c r="B29" s="829"/>
      <c r="C29" s="26" t="s">
        <v>33</v>
      </c>
      <c r="D29" s="19"/>
      <c r="E29" s="19"/>
      <c r="F29" s="232"/>
      <c r="G29" s="232"/>
      <c r="H29" s="232"/>
      <c r="I29" s="23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78"/>
      <c r="B30" s="829"/>
      <c r="C30" s="586" t="s">
        <v>34</v>
      </c>
      <c r="D30" s="23">
        <v>1</v>
      </c>
      <c r="E30" s="23">
        <v>240</v>
      </c>
      <c r="F30" s="24">
        <v>54.594448711384196</v>
      </c>
      <c r="G30" s="16">
        <v>0.36814621409921672</v>
      </c>
      <c r="H30" s="16">
        <v>2.5440111983386941E-3</v>
      </c>
      <c r="I30" s="25">
        <v>0.30160550458715596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78"/>
      <c r="B31" s="872" t="s">
        <v>35</v>
      </c>
      <c r="C31" s="26" t="s">
        <v>36</v>
      </c>
      <c r="D31" s="19"/>
      <c r="E31" s="19"/>
      <c r="F31" s="232"/>
      <c r="G31" s="232"/>
      <c r="H31" s="232"/>
      <c r="I31" s="23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78"/>
      <c r="B32" s="872"/>
      <c r="C32" s="26" t="s">
        <v>37</v>
      </c>
      <c r="D32" s="19"/>
      <c r="E32" s="19"/>
      <c r="F32" s="232"/>
      <c r="G32" s="232"/>
      <c r="H32" s="232"/>
      <c r="I32" s="2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78"/>
      <c r="B33" s="872"/>
      <c r="C33" s="26" t="s">
        <v>38</v>
      </c>
      <c r="D33" s="19"/>
      <c r="E33" s="19"/>
      <c r="F33" s="232"/>
      <c r="G33" s="232"/>
      <c r="H33" s="232"/>
      <c r="I33" s="23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78"/>
      <c r="B34" s="872"/>
      <c r="C34" s="26" t="s">
        <v>39</v>
      </c>
      <c r="D34" s="19"/>
      <c r="E34" s="19"/>
      <c r="F34" s="232"/>
      <c r="G34" s="232"/>
      <c r="H34" s="232"/>
      <c r="I34" s="23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78"/>
      <c r="B35" s="872"/>
      <c r="C35" s="26" t="s">
        <v>40</v>
      </c>
      <c r="D35" s="19"/>
      <c r="E35" s="19"/>
      <c r="F35" s="232"/>
      <c r="G35" s="232"/>
      <c r="H35" s="232"/>
      <c r="I35" s="23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78"/>
      <c r="B36" s="872"/>
      <c r="C36" s="26" t="s">
        <v>41</v>
      </c>
      <c r="D36" s="19"/>
      <c r="E36" s="19"/>
      <c r="F36" s="232"/>
      <c r="G36" s="232"/>
      <c r="H36" s="232"/>
      <c r="I36" s="23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78"/>
      <c r="B37" s="869" t="s">
        <v>42</v>
      </c>
      <c r="C37" s="26" t="s">
        <v>43</v>
      </c>
      <c r="D37" s="19"/>
      <c r="E37" s="19"/>
      <c r="F37" s="232"/>
      <c r="G37" s="232"/>
      <c r="H37" s="232"/>
      <c r="I37" s="23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78"/>
      <c r="B38" s="870"/>
      <c r="C38" s="26" t="s">
        <v>44</v>
      </c>
      <c r="D38" s="19"/>
      <c r="E38" s="19"/>
      <c r="F38" s="232"/>
      <c r="G38" s="232"/>
      <c r="H38" s="232"/>
      <c r="I38" s="2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78"/>
      <c r="B39" s="870"/>
      <c r="C39" s="26" t="s">
        <v>45</v>
      </c>
      <c r="D39" s="19"/>
      <c r="E39" s="19"/>
      <c r="F39" s="232"/>
      <c r="G39" s="232"/>
      <c r="H39" s="232"/>
      <c r="I39" s="23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79"/>
      <c r="B40" s="870"/>
      <c r="C40" s="608" t="s">
        <v>46</v>
      </c>
      <c r="D40" s="19"/>
      <c r="E40" s="19"/>
      <c r="F40" s="232"/>
      <c r="G40" s="232"/>
      <c r="H40" s="232"/>
      <c r="I40" s="2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821" t="s">
        <v>147</v>
      </c>
      <c r="B41" s="821"/>
      <c r="C41" s="821"/>
      <c r="D41" s="612">
        <f>SUM(D26:D40)</f>
        <v>1</v>
      </c>
      <c r="E41" s="612">
        <f>SUM(E26:E40)</f>
        <v>240</v>
      </c>
      <c r="F41" s="613">
        <v>54.594448711384196</v>
      </c>
      <c r="G41" s="605">
        <v>0.36814621409921672</v>
      </c>
      <c r="H41" s="605">
        <v>2.5440111983386941E-3</v>
      </c>
      <c r="I41" s="606">
        <v>0.30160550458715596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831" t="s">
        <v>154</v>
      </c>
      <c r="B42" s="869" t="s">
        <v>47</v>
      </c>
      <c r="C42" s="26" t="s">
        <v>48</v>
      </c>
      <c r="D42" s="19"/>
      <c r="E42" s="19"/>
      <c r="F42" s="232"/>
      <c r="G42" s="232"/>
      <c r="H42" s="232"/>
      <c r="I42" s="23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831"/>
      <c r="B43" s="870"/>
      <c r="C43" s="26" t="s">
        <v>49</v>
      </c>
      <c r="D43" s="19"/>
      <c r="E43" s="19"/>
      <c r="F43" s="232"/>
      <c r="G43" s="232"/>
      <c r="H43" s="232"/>
      <c r="I43" s="23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831"/>
      <c r="B44" s="870"/>
      <c r="C44" s="26" t="s">
        <v>50</v>
      </c>
      <c r="D44" s="19"/>
      <c r="E44" s="19"/>
      <c r="F44" s="232"/>
      <c r="G44" s="232"/>
      <c r="H44" s="232"/>
      <c r="I44" s="23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831"/>
      <c r="B45" s="870"/>
      <c r="C45" s="26" t="s">
        <v>51</v>
      </c>
      <c r="D45" s="19"/>
      <c r="E45" s="19"/>
      <c r="F45" s="232"/>
      <c r="G45" s="232"/>
      <c r="H45" s="232"/>
      <c r="I45" s="23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831"/>
      <c r="B46" s="870"/>
      <c r="C46" s="26" t="s">
        <v>52</v>
      </c>
      <c r="D46" s="19"/>
      <c r="E46" s="19"/>
      <c r="F46" s="232"/>
      <c r="G46" s="232"/>
      <c r="H46" s="232"/>
      <c r="I46" s="2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831"/>
      <c r="B47" s="870"/>
      <c r="C47" s="26" t="s">
        <v>53</v>
      </c>
      <c r="D47" s="19"/>
      <c r="E47" s="19"/>
      <c r="F47" s="232"/>
      <c r="G47" s="232"/>
      <c r="H47" s="232"/>
      <c r="I47" s="2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831"/>
      <c r="B48" s="870"/>
      <c r="C48" s="26" t="s">
        <v>54</v>
      </c>
      <c r="D48" s="19"/>
      <c r="E48" s="19"/>
      <c r="F48" s="232"/>
      <c r="G48" s="232"/>
      <c r="H48" s="232"/>
      <c r="I48" s="23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80"/>
      <c r="B49" s="870"/>
      <c r="C49" s="608" t="s">
        <v>55</v>
      </c>
      <c r="D49" s="19"/>
      <c r="E49" s="19"/>
      <c r="F49" s="232"/>
      <c r="G49" s="232"/>
      <c r="H49" s="232"/>
      <c r="I49" s="23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821" t="s">
        <v>147</v>
      </c>
      <c r="B50" s="821"/>
      <c r="C50" s="821"/>
      <c r="D50" s="612">
        <v>0</v>
      </c>
      <c r="E50" s="612">
        <v>0</v>
      </c>
      <c r="F50" s="612">
        <v>0</v>
      </c>
      <c r="G50" s="612">
        <v>0</v>
      </c>
      <c r="H50" s="612"/>
      <c r="I50" s="61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831" t="s">
        <v>156</v>
      </c>
      <c r="B51" s="865" t="s">
        <v>56</v>
      </c>
      <c r="C51" s="609" t="s">
        <v>57</v>
      </c>
      <c r="D51" s="19"/>
      <c r="E51" s="19"/>
      <c r="F51" s="232"/>
      <c r="G51" s="232"/>
      <c r="H51" s="232"/>
      <c r="I51" s="23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831"/>
      <c r="B52" s="865"/>
      <c r="C52" s="609" t="s">
        <v>58</v>
      </c>
      <c r="D52" s="19"/>
      <c r="E52" s="19"/>
      <c r="F52" s="232"/>
      <c r="G52" s="232"/>
      <c r="H52" s="232"/>
      <c r="I52" s="23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831"/>
      <c r="B53" s="865"/>
      <c r="C53" s="609" t="s">
        <v>59</v>
      </c>
      <c r="D53" s="19"/>
      <c r="E53" s="19"/>
      <c r="F53" s="232"/>
      <c r="G53" s="232"/>
      <c r="H53" s="232"/>
      <c r="I53" s="23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831"/>
      <c r="B54" s="865" t="s">
        <v>60</v>
      </c>
      <c r="C54" s="609" t="s">
        <v>61</v>
      </c>
      <c r="D54" s="19"/>
      <c r="E54" s="19"/>
      <c r="F54" s="232"/>
      <c r="G54" s="232"/>
      <c r="H54" s="232"/>
      <c r="I54" s="23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831"/>
      <c r="B55" s="865"/>
      <c r="C55" s="609" t="s">
        <v>62</v>
      </c>
      <c r="D55" s="19"/>
      <c r="E55" s="19"/>
      <c r="F55" s="232"/>
      <c r="G55" s="232"/>
      <c r="H55" s="232"/>
      <c r="I55" s="23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831"/>
      <c r="B56" s="865"/>
      <c r="C56" s="609" t="s">
        <v>63</v>
      </c>
      <c r="D56" s="19"/>
      <c r="E56" s="19"/>
      <c r="F56" s="447"/>
      <c r="G56" s="232"/>
      <c r="H56" s="232"/>
      <c r="I56" s="23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831"/>
      <c r="B57" s="865"/>
      <c r="C57" s="609" t="s">
        <v>64</v>
      </c>
      <c r="D57" s="19"/>
      <c r="E57" s="19"/>
      <c r="F57" s="232"/>
      <c r="G57" s="232"/>
      <c r="H57" s="232"/>
      <c r="I57" s="23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831"/>
      <c r="B58" s="865"/>
      <c r="C58" s="609" t="s">
        <v>65</v>
      </c>
      <c r="D58" s="19"/>
      <c r="E58" s="19"/>
      <c r="F58" s="232"/>
      <c r="G58" s="232"/>
      <c r="H58" s="232"/>
      <c r="I58" s="23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831"/>
      <c r="B59" s="865"/>
      <c r="C59" s="609" t="s">
        <v>66</v>
      </c>
      <c r="D59" s="19"/>
      <c r="E59" s="19"/>
      <c r="F59" s="232"/>
      <c r="G59" s="232"/>
      <c r="H59" s="232"/>
      <c r="I59" s="23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831"/>
      <c r="B60" s="866" t="s">
        <v>67</v>
      </c>
      <c r="C60" s="610" t="s">
        <v>68</v>
      </c>
      <c r="D60" s="23"/>
      <c r="E60" s="23"/>
      <c r="F60" s="24"/>
      <c r="G60" s="16"/>
      <c r="H60" s="16"/>
      <c r="I60" s="2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831"/>
      <c r="B61" s="866"/>
      <c r="C61" s="609" t="s">
        <v>69</v>
      </c>
      <c r="D61" s="19"/>
      <c r="E61" s="19"/>
      <c r="F61" s="232"/>
      <c r="G61" s="232"/>
      <c r="H61" s="232"/>
      <c r="I61" s="23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831"/>
      <c r="B62" s="866"/>
      <c r="C62" s="609" t="s">
        <v>70</v>
      </c>
      <c r="D62" s="19"/>
      <c r="E62" s="19"/>
      <c r="F62" s="232"/>
      <c r="G62" s="232"/>
      <c r="H62" s="232"/>
      <c r="I62" s="23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831"/>
      <c r="B63" s="866"/>
      <c r="C63" s="609" t="s">
        <v>71</v>
      </c>
      <c r="D63" s="19"/>
      <c r="E63" s="19"/>
      <c r="F63" s="232"/>
      <c r="G63" s="232"/>
      <c r="H63" s="232"/>
      <c r="I63" s="23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831"/>
      <c r="B64" s="833" t="s">
        <v>72</v>
      </c>
      <c r="C64" s="610" t="s">
        <v>73</v>
      </c>
      <c r="D64" s="23"/>
      <c r="E64" s="23"/>
      <c r="F64" s="24"/>
      <c r="G64" s="16"/>
      <c r="H64" s="16"/>
      <c r="I64" s="2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831"/>
      <c r="B65" s="834"/>
      <c r="C65" s="587" t="s">
        <v>74</v>
      </c>
      <c r="D65" s="23">
        <v>4</v>
      </c>
      <c r="E65" s="23">
        <v>240</v>
      </c>
      <c r="F65" s="24">
        <v>73.602484472049667</v>
      </c>
      <c r="G65" s="16">
        <v>0.1150990099009901</v>
      </c>
      <c r="H65" s="16">
        <v>3.5853258321612756E-2</v>
      </c>
      <c r="I65" s="25">
        <v>0.36783216783216782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880"/>
      <c r="B66" s="834"/>
      <c r="C66" s="611" t="s">
        <v>75</v>
      </c>
      <c r="D66" s="23">
        <v>1</v>
      </c>
      <c r="E66" s="23">
        <v>240</v>
      </c>
      <c r="F66" s="24">
        <v>94.856000481000464</v>
      </c>
      <c r="G66" s="16">
        <v>0</v>
      </c>
      <c r="H66" s="16">
        <v>0</v>
      </c>
      <c r="I66" s="25">
        <v>0.34482758620689657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821" t="s">
        <v>147</v>
      </c>
      <c r="B67" s="821"/>
      <c r="C67" s="821"/>
      <c r="D67" s="612">
        <v>5</v>
      </c>
      <c r="E67" s="612">
        <v>480</v>
      </c>
      <c r="F67" s="613">
        <v>84.229242476525087</v>
      </c>
      <c r="G67" s="605">
        <v>5.6466302367941715E-2</v>
      </c>
      <c r="H67" s="605">
        <v>1.5664921179983034E-2</v>
      </c>
      <c r="I67" s="606">
        <v>0.35602450646698436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829" t="s">
        <v>162</v>
      </c>
      <c r="B68" s="588" t="s">
        <v>76</v>
      </c>
      <c r="C68" s="586" t="s">
        <v>77</v>
      </c>
      <c r="D68" s="28">
        <v>2</v>
      </c>
      <c r="E68" s="28">
        <v>120</v>
      </c>
      <c r="F68" s="24">
        <v>26.386884720218049</v>
      </c>
      <c r="G68" s="16">
        <v>3.9011703511053319E-2</v>
      </c>
      <c r="H68" s="16">
        <v>3.1581345890931187E-2</v>
      </c>
      <c r="I68" s="25">
        <v>2.6573426573426571E-2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829"/>
      <c r="B69" s="832" t="s">
        <v>78</v>
      </c>
      <c r="C69" s="586" t="s">
        <v>79</v>
      </c>
      <c r="D69" s="28">
        <v>1</v>
      </c>
      <c r="E69" s="28">
        <v>120</v>
      </c>
      <c r="F69" s="24">
        <v>80.355339105339098</v>
      </c>
      <c r="G69" s="16">
        <v>4.6153846153846156E-2</v>
      </c>
      <c r="H69" s="16">
        <v>0</v>
      </c>
      <c r="I69" s="25">
        <v>7.7720207253886018E-3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829"/>
      <c r="B70" s="832"/>
      <c r="C70" s="26" t="s">
        <v>80</v>
      </c>
      <c r="D70" s="271"/>
      <c r="E70" s="271"/>
      <c r="F70" s="232"/>
      <c r="G70" s="232"/>
      <c r="H70" s="232"/>
      <c r="I70" s="23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829"/>
      <c r="B71" s="832" t="s">
        <v>81</v>
      </c>
      <c r="C71" s="26" t="s">
        <v>82</v>
      </c>
      <c r="D71" s="271"/>
      <c r="E71" s="271"/>
      <c r="F71" s="232"/>
      <c r="G71" s="232"/>
      <c r="H71" s="232"/>
      <c r="I71" s="23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829"/>
      <c r="B72" s="832"/>
      <c r="C72" s="586" t="s">
        <v>83</v>
      </c>
      <c r="D72" s="28">
        <v>4</v>
      </c>
      <c r="E72" s="28">
        <v>300</v>
      </c>
      <c r="F72" s="24">
        <v>84.661375661375672</v>
      </c>
      <c r="G72" s="16">
        <v>0.13102820746132848</v>
      </c>
      <c r="H72" s="16">
        <v>1.5749015686519593E-2</v>
      </c>
      <c r="I72" s="25">
        <v>0.768664563617245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829"/>
      <c r="B73" s="832" t="s">
        <v>84</v>
      </c>
      <c r="C73" s="586" t="s">
        <v>85</v>
      </c>
      <c r="D73" s="28">
        <v>2</v>
      </c>
      <c r="E73" s="28">
        <v>180</v>
      </c>
      <c r="F73" s="24">
        <v>88.06457431457433</v>
      </c>
      <c r="G73" s="16">
        <v>1.8541409147095178E-2</v>
      </c>
      <c r="H73" s="16">
        <v>0</v>
      </c>
      <c r="I73" s="25">
        <v>0.28376534788540242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829"/>
      <c r="B74" s="832"/>
      <c r="C74" s="26" t="s">
        <v>86</v>
      </c>
      <c r="D74" s="271"/>
      <c r="E74" s="271"/>
      <c r="F74" s="232"/>
      <c r="G74" s="232"/>
      <c r="H74" s="232"/>
      <c r="I74" s="23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829"/>
      <c r="B75" s="832" t="s">
        <v>87</v>
      </c>
      <c r="C75" s="586" t="s">
        <v>88</v>
      </c>
      <c r="D75" s="28">
        <v>2</v>
      </c>
      <c r="E75" s="28">
        <v>120</v>
      </c>
      <c r="F75" s="24">
        <v>86.970664198925078</v>
      </c>
      <c r="G75" s="16">
        <v>0.13218390804597702</v>
      </c>
      <c r="H75" s="16">
        <v>4.7908874849298497E-2</v>
      </c>
      <c r="I75" s="25">
        <v>0.16894977168949774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829"/>
      <c r="B76" s="832"/>
      <c r="C76" s="26" t="s">
        <v>89</v>
      </c>
      <c r="D76" s="271"/>
      <c r="E76" s="271"/>
      <c r="F76" s="232"/>
      <c r="G76" s="232"/>
      <c r="H76" s="232"/>
      <c r="I76" s="23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829"/>
      <c r="B77" s="832"/>
      <c r="C77" s="586" t="s">
        <v>90</v>
      </c>
      <c r="D77" s="28">
        <v>1</v>
      </c>
      <c r="E77" s="28">
        <v>60</v>
      </c>
      <c r="F77" s="24">
        <v>97.480158730158735</v>
      </c>
      <c r="G77" s="16">
        <v>0.12980769230769232</v>
      </c>
      <c r="H77" s="16">
        <v>6.2690820272745765E-2</v>
      </c>
      <c r="I77" s="25">
        <v>0.5585106382978724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829"/>
      <c r="B78" s="832"/>
      <c r="C78" s="586" t="s">
        <v>91</v>
      </c>
      <c r="D78" s="28">
        <v>1</v>
      </c>
      <c r="E78" s="28">
        <v>60</v>
      </c>
      <c r="F78" s="24">
        <v>104.51767676767676</v>
      </c>
      <c r="G78" s="16">
        <v>1.2195121951219513E-2</v>
      </c>
      <c r="H78" s="16">
        <v>7.9731329580323279E-2</v>
      </c>
      <c r="I78" s="25">
        <v>0.28879310344827586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829"/>
      <c r="B79" s="832" t="s">
        <v>92</v>
      </c>
      <c r="C79" s="586" t="s">
        <v>93</v>
      </c>
      <c r="D79" s="28">
        <v>1</v>
      </c>
      <c r="E79" s="28">
        <v>120</v>
      </c>
      <c r="F79" s="24">
        <v>73.230005159958722</v>
      </c>
      <c r="G79" s="16">
        <v>0.41007194244604317</v>
      </c>
      <c r="H79" s="16">
        <v>0</v>
      </c>
      <c r="I79" s="25"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829"/>
      <c r="B80" s="832"/>
      <c r="C80" s="26" t="s">
        <v>94</v>
      </c>
      <c r="D80" s="271"/>
      <c r="E80" s="271"/>
      <c r="F80" s="232"/>
      <c r="G80" s="232"/>
      <c r="H80" s="232"/>
      <c r="I80" s="23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829"/>
      <c r="B81" s="832"/>
      <c r="C81" s="586" t="s">
        <v>95</v>
      </c>
      <c r="D81" s="28">
        <v>1</v>
      </c>
      <c r="E81" s="28">
        <v>120</v>
      </c>
      <c r="F81" s="24">
        <v>80.279100529100532</v>
      </c>
      <c r="G81" s="16">
        <v>0.25</v>
      </c>
      <c r="H81" s="16">
        <v>3.8061656588291505E-2</v>
      </c>
      <c r="I81" s="25">
        <v>0.32110091743119268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829"/>
      <c r="B82" s="832" t="s">
        <v>96</v>
      </c>
      <c r="C82" s="586" t="s">
        <v>97</v>
      </c>
      <c r="D82" s="28">
        <v>1</v>
      </c>
      <c r="E82" s="28">
        <v>240</v>
      </c>
      <c r="F82" s="24">
        <v>80.444775132275126</v>
      </c>
      <c r="G82" s="16">
        <v>7.1240105540897103E-2</v>
      </c>
      <c r="H82" s="16">
        <v>2.0718146876862679E-2</v>
      </c>
      <c r="I82" s="25">
        <v>0.29929078014184396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829"/>
      <c r="B83" s="832"/>
      <c r="C83" s="586" t="s">
        <v>98</v>
      </c>
      <c r="D83" s="28">
        <v>1</v>
      </c>
      <c r="E83" s="28">
        <v>540</v>
      </c>
      <c r="F83" s="24">
        <v>91.39785420340975</v>
      </c>
      <c r="G83" s="16">
        <v>0.32883116883116886</v>
      </c>
      <c r="H83" s="16">
        <v>1.5533768257403867E-2</v>
      </c>
      <c r="I83" s="25">
        <v>0.79266826923076927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829"/>
      <c r="B84" s="832"/>
      <c r="C84" s="586" t="s">
        <v>99</v>
      </c>
      <c r="D84" s="28">
        <v>2</v>
      </c>
      <c r="E84" s="28">
        <v>120</v>
      </c>
      <c r="F84" s="24">
        <v>79.325396825396822</v>
      </c>
      <c r="G84" s="16">
        <v>0</v>
      </c>
      <c r="H84" s="16">
        <v>3.1515757878939468E-2</v>
      </c>
      <c r="I84" s="25">
        <v>0.44571428571428567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821" t="s">
        <v>147</v>
      </c>
      <c r="B85" s="821"/>
      <c r="C85" s="821"/>
      <c r="D85" s="612">
        <f>SUM(D68:D84)</f>
        <v>19</v>
      </c>
      <c r="E85" s="612">
        <f>SUM(E68:E84)</f>
        <v>2100</v>
      </c>
      <c r="F85" s="613">
        <v>77.014127984538703</v>
      </c>
      <c r="G85" s="605">
        <v>0.15934203917629333</v>
      </c>
      <c r="H85" s="605">
        <v>2.1100024664646388E-2</v>
      </c>
      <c r="I85" s="606">
        <v>0.42530855440488019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829" t="s">
        <v>174</v>
      </c>
      <c r="B86" s="882" t="s">
        <v>100</v>
      </c>
      <c r="C86" s="123" t="s">
        <v>101</v>
      </c>
      <c r="D86" s="23"/>
      <c r="E86" s="23"/>
      <c r="F86" s="24"/>
      <c r="G86" s="16"/>
      <c r="H86" s="16"/>
      <c r="I86" s="2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829"/>
      <c r="B87" s="882"/>
      <c r="C87" s="26" t="s">
        <v>102</v>
      </c>
      <c r="D87" s="19"/>
      <c r="E87" s="19"/>
      <c r="F87" s="232"/>
      <c r="G87" s="232"/>
      <c r="H87" s="232"/>
      <c r="I87" s="23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829"/>
      <c r="B88" s="882"/>
      <c r="C88" s="123" t="s">
        <v>103</v>
      </c>
      <c r="D88" s="23"/>
      <c r="E88" s="23"/>
      <c r="F88" s="24"/>
      <c r="G88" s="16"/>
      <c r="H88" s="16"/>
      <c r="I88" s="2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829"/>
      <c r="B89" s="589" t="s">
        <v>104</v>
      </c>
      <c r="C89" s="586" t="s">
        <v>105</v>
      </c>
      <c r="D89" s="23">
        <v>1</v>
      </c>
      <c r="E89" s="23">
        <v>150</v>
      </c>
      <c r="F89" s="24">
        <v>79.663299663299654</v>
      </c>
      <c r="G89" s="16">
        <v>6.9053708439897693E-2</v>
      </c>
      <c r="H89" s="16">
        <v>2.7895181741335588E-2</v>
      </c>
      <c r="I89" s="25">
        <v>0.32320441988950277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829"/>
      <c r="B90" s="872" t="s">
        <v>106</v>
      </c>
      <c r="C90" s="26" t="s">
        <v>107</v>
      </c>
      <c r="D90" s="19"/>
      <c r="E90" s="19"/>
      <c r="F90" s="232"/>
      <c r="G90" s="232"/>
      <c r="H90" s="232"/>
      <c r="I90" s="23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829"/>
      <c r="B91" s="872"/>
      <c r="C91" s="26" t="s">
        <v>108</v>
      </c>
      <c r="D91" s="19"/>
      <c r="E91" s="19"/>
      <c r="F91" s="232"/>
      <c r="G91" s="232"/>
      <c r="H91" s="232"/>
      <c r="I91" s="23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829"/>
      <c r="B92" s="872"/>
      <c r="C92" s="26" t="s">
        <v>109</v>
      </c>
      <c r="D92" s="19"/>
      <c r="E92" s="19"/>
      <c r="F92" s="232"/>
      <c r="G92" s="232"/>
      <c r="H92" s="232"/>
      <c r="I92" s="23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821" t="s">
        <v>147</v>
      </c>
      <c r="B93" s="821"/>
      <c r="C93" s="821"/>
      <c r="D93" s="612">
        <f>SUM(D86:D92)</f>
        <v>1</v>
      </c>
      <c r="E93" s="612">
        <f>SUM(E86:E92)</f>
        <v>150</v>
      </c>
      <c r="F93" s="613">
        <v>79.663299663299654</v>
      </c>
      <c r="G93" s="605">
        <v>6.9053708439897693E-2</v>
      </c>
      <c r="H93" s="605">
        <v>2.7895181741335588E-2</v>
      </c>
      <c r="I93" s="606">
        <v>0.32320441988950277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830" t="s">
        <v>177</v>
      </c>
      <c r="B94" s="829" t="s">
        <v>110</v>
      </c>
      <c r="C94" s="586" t="s">
        <v>111</v>
      </c>
      <c r="D94" s="23">
        <v>4</v>
      </c>
      <c r="E94" s="23">
        <v>390</v>
      </c>
      <c r="F94" s="24">
        <v>75.004070004070002</v>
      </c>
      <c r="G94" s="16">
        <v>0.19406392694063926</v>
      </c>
      <c r="H94" s="16">
        <v>4.4442032721057061E-2</v>
      </c>
      <c r="I94" s="25">
        <v>0.39368061485909478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830"/>
      <c r="B95" s="829"/>
      <c r="C95" s="586" t="s">
        <v>112</v>
      </c>
      <c r="D95" s="23">
        <v>3</v>
      </c>
      <c r="E95" s="23">
        <v>390</v>
      </c>
      <c r="F95" s="24">
        <v>61.094831094831108</v>
      </c>
      <c r="G95" s="16">
        <v>7.0928196147110323E-2</v>
      </c>
      <c r="H95" s="16">
        <v>4.0570248484444731E-2</v>
      </c>
      <c r="I95" s="25">
        <v>0.5116495806150978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830"/>
      <c r="B96" s="829"/>
      <c r="C96" s="123" t="s">
        <v>113</v>
      </c>
      <c r="D96" s="23"/>
      <c r="E96" s="23"/>
      <c r="F96" s="24"/>
      <c r="G96" s="16"/>
      <c r="H96" s="16"/>
      <c r="I96" s="2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830"/>
      <c r="B97" s="829" t="s">
        <v>114</v>
      </c>
      <c r="C97" s="586" t="s">
        <v>115</v>
      </c>
      <c r="D97" s="23">
        <v>1</v>
      </c>
      <c r="E97" s="23">
        <v>120</v>
      </c>
      <c r="F97" s="24">
        <v>78.713624338624356</v>
      </c>
      <c r="G97" s="16">
        <v>0</v>
      </c>
      <c r="H97" s="16">
        <v>1.0586900810822164E-2</v>
      </c>
      <c r="I97" s="25">
        <v>0.61449275362318845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830"/>
      <c r="B98" s="829"/>
      <c r="C98" s="586" t="s">
        <v>116</v>
      </c>
      <c r="D98" s="23">
        <v>2</v>
      </c>
      <c r="E98" s="23">
        <v>270</v>
      </c>
      <c r="F98" s="24">
        <v>62.323232323232325</v>
      </c>
      <c r="G98" s="16">
        <v>0.36795994993742182</v>
      </c>
      <c r="H98" s="16">
        <v>3.5656401944894653E-2</v>
      </c>
      <c r="I98" s="25">
        <v>0.64423076923076927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830"/>
      <c r="B99" s="829"/>
      <c r="C99" s="26" t="s">
        <v>117</v>
      </c>
      <c r="D99" s="19"/>
      <c r="E99" s="19"/>
      <c r="F99" s="232"/>
      <c r="G99" s="232"/>
      <c r="H99" s="232"/>
      <c r="I99" s="23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830"/>
      <c r="B100" s="829" t="s">
        <v>118</v>
      </c>
      <c r="C100" s="586" t="s">
        <v>119</v>
      </c>
      <c r="D100" s="23">
        <v>1.3333333333333333</v>
      </c>
      <c r="E100" s="23">
        <v>140</v>
      </c>
      <c r="F100" s="24">
        <v>73.909297052154201</v>
      </c>
      <c r="G100" s="16">
        <v>8.7209302325581398E-2</v>
      </c>
      <c r="H100" s="16">
        <v>3.5435969810394548E-2</v>
      </c>
      <c r="I100" s="25">
        <v>0.7905882352941177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830"/>
      <c r="B101" s="829"/>
      <c r="C101" s="586" t="s">
        <v>120</v>
      </c>
      <c r="D101" s="23">
        <v>2</v>
      </c>
      <c r="E101" s="23">
        <v>190</v>
      </c>
      <c r="F101" s="24">
        <v>72.469287731384483</v>
      </c>
      <c r="G101" s="16">
        <v>5.8041112454655375E-2</v>
      </c>
      <c r="H101" s="16">
        <v>4.2163455047071981E-2</v>
      </c>
      <c r="I101" s="25">
        <v>0.69311377245508987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830"/>
      <c r="B102" s="829" t="s">
        <v>121</v>
      </c>
      <c r="C102" s="586" t="s">
        <v>122</v>
      </c>
      <c r="D102" s="23">
        <v>8</v>
      </c>
      <c r="E102" s="23">
        <v>700</v>
      </c>
      <c r="F102" s="24">
        <v>60.987301587301587</v>
      </c>
      <c r="G102" s="16">
        <v>9.6538274012676742E-2</v>
      </c>
      <c r="H102" s="16">
        <v>4.372494924782676E-3</v>
      </c>
      <c r="I102" s="25">
        <v>0.22855620671283966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830"/>
      <c r="B103" s="829"/>
      <c r="C103" s="586" t="s">
        <v>123</v>
      </c>
      <c r="D103" s="23">
        <v>6</v>
      </c>
      <c r="E103" s="23">
        <v>620</v>
      </c>
      <c r="F103" s="24">
        <v>70.103728799380974</v>
      </c>
      <c r="G103" s="16">
        <v>9.3655589123867067E-2</v>
      </c>
      <c r="H103" s="16">
        <v>6.8910997419566545E-3</v>
      </c>
      <c r="I103" s="25">
        <v>0.15448968209704406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830"/>
      <c r="B104" s="829" t="s">
        <v>124</v>
      </c>
      <c r="C104" s="586" t="s">
        <v>125</v>
      </c>
      <c r="D104" s="23">
        <v>1</v>
      </c>
      <c r="E104" s="23">
        <v>60</v>
      </c>
      <c r="F104" s="24">
        <v>80.753968253968253</v>
      </c>
      <c r="G104" s="16">
        <v>0</v>
      </c>
      <c r="H104" s="16">
        <v>0</v>
      </c>
      <c r="I104" s="25">
        <v>1.0333333333333334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830"/>
      <c r="B105" s="829"/>
      <c r="C105" s="586" t="s">
        <v>126</v>
      </c>
      <c r="D105" s="23">
        <v>2</v>
      </c>
      <c r="E105" s="23">
        <v>120</v>
      </c>
      <c r="F105" s="24">
        <v>70.648148148148138</v>
      </c>
      <c r="G105" s="16">
        <v>0.10025706940874037</v>
      </c>
      <c r="H105" s="16">
        <v>1.179554390563565E-2</v>
      </c>
      <c r="I105" s="25">
        <v>6.7039106145251395E-2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830"/>
      <c r="B106" s="873" t="s">
        <v>127</v>
      </c>
      <c r="C106" s="586" t="s">
        <v>128</v>
      </c>
      <c r="D106" s="23">
        <v>1</v>
      </c>
      <c r="E106" s="23">
        <v>60</v>
      </c>
      <c r="F106" s="24">
        <v>63.972222222222221</v>
      </c>
      <c r="G106" s="16">
        <v>0</v>
      </c>
      <c r="H106" s="16">
        <v>0</v>
      </c>
      <c r="I106" s="25">
        <v>9.9290780141843976E-2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830"/>
      <c r="B107" s="874"/>
      <c r="C107" s="586" t="s">
        <v>129</v>
      </c>
      <c r="D107" s="23">
        <v>1</v>
      </c>
      <c r="E107" s="23">
        <v>60</v>
      </c>
      <c r="F107" s="24">
        <v>84.470899470899454</v>
      </c>
      <c r="G107" s="16">
        <v>3.2786885245901641E-2</v>
      </c>
      <c r="H107" s="16">
        <v>0</v>
      </c>
      <c r="I107" s="25">
        <v>0.64204545454545459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81"/>
      <c r="B108" s="874"/>
      <c r="C108" s="615" t="s">
        <v>130</v>
      </c>
      <c r="D108" s="23">
        <v>1</v>
      </c>
      <c r="E108" s="23">
        <v>60</v>
      </c>
      <c r="F108" s="24">
        <v>67.583333333333329</v>
      </c>
      <c r="G108" s="16">
        <v>6.2068965517241378E-2</v>
      </c>
      <c r="H108" s="16">
        <v>2.4660912453760789E-2</v>
      </c>
      <c r="I108" s="25">
        <v>0.93571428571428572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821" t="s">
        <v>147</v>
      </c>
      <c r="B109" s="821"/>
      <c r="C109" s="821"/>
      <c r="D109" s="612">
        <f>SUM(D94:D108)</f>
        <v>33.333333333333336</v>
      </c>
      <c r="E109" s="612">
        <f>SUM(E94:E108)</f>
        <v>3180</v>
      </c>
      <c r="F109" s="613">
        <v>68.09201649316114</v>
      </c>
      <c r="G109" s="605">
        <v>0.1132461958642216</v>
      </c>
      <c r="H109" s="605">
        <v>2.1964413011189638E-2</v>
      </c>
      <c r="I109" s="606">
        <v>0.38960313024035781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823" t="s">
        <v>131</v>
      </c>
      <c r="B110" s="823"/>
      <c r="C110" s="824"/>
      <c r="D110" s="612">
        <f>D14+D25+D41+D50+D67+D85+D93+D109</f>
        <v>71.333333333333343</v>
      </c>
      <c r="E110" s="612">
        <f>E14+E25+E41+E50+E67+E85+E93+E109</f>
        <v>7350</v>
      </c>
      <c r="F110" s="613">
        <v>64.169641892125497</v>
      </c>
      <c r="G110" s="605">
        <v>0.14088162537004745</v>
      </c>
      <c r="H110" s="605">
        <v>2.1392061163359885E-2</v>
      </c>
      <c r="I110" s="606">
        <v>0.39713530565265587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5" t="s">
        <v>186</v>
      </c>
      <c r="B111" s="868" t="s">
        <v>375</v>
      </c>
      <c r="C111" s="868"/>
      <c r="D111" s="868"/>
      <c r="E111" s="868"/>
      <c r="F111" s="868"/>
      <c r="G111" s="868"/>
      <c r="H111" s="868"/>
      <c r="I111" s="86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>
      <c r="A112" s="36" t="s">
        <v>187</v>
      </c>
      <c r="B112" s="867" t="s">
        <v>206</v>
      </c>
      <c r="C112" s="867"/>
      <c r="D112" s="867"/>
      <c r="E112" s="867"/>
      <c r="F112" s="867"/>
      <c r="G112" s="867"/>
      <c r="H112" s="867"/>
      <c r="I112" s="867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</sheetData>
  <mergeCells count="59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A6:A13"/>
    <mergeCell ref="A15:A24"/>
    <mergeCell ref="A26:A40"/>
    <mergeCell ref="A42:A49"/>
    <mergeCell ref="A14:C14"/>
    <mergeCell ref="A25:C25"/>
    <mergeCell ref="A41:C41"/>
    <mergeCell ref="B20:B21"/>
    <mergeCell ref="B8:B10"/>
    <mergeCell ref="B11:B13"/>
    <mergeCell ref="B15:B17"/>
    <mergeCell ref="B18:B19"/>
    <mergeCell ref="B26:B30"/>
    <mergeCell ref="B31:B36"/>
    <mergeCell ref="B112:I112"/>
    <mergeCell ref="B111:I111"/>
    <mergeCell ref="H3:H5"/>
    <mergeCell ref="I3:I5"/>
    <mergeCell ref="B37:B40"/>
    <mergeCell ref="B42:B49"/>
    <mergeCell ref="B64:B66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B69:B70"/>
    <mergeCell ref="B71:B72"/>
    <mergeCell ref="B73:B74"/>
    <mergeCell ref="B51:B53"/>
    <mergeCell ref="A67:C67"/>
    <mergeCell ref="B54:B59"/>
    <mergeCell ref="B60:B63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2"/>
  <sheetViews>
    <sheetView zoomScale="75" zoomScaleNormal="75" workbookViewId="0">
      <selection activeCell="J9" sqref="J9"/>
    </sheetView>
  </sheetViews>
  <sheetFormatPr defaultRowHeight="1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2.7109375" customWidth="1"/>
    <col min="8" max="8" width="17" customWidth="1"/>
  </cols>
  <sheetData>
    <row r="1" spans="1:9" ht="27.75" customHeight="1">
      <c r="A1" s="888" t="s">
        <v>374</v>
      </c>
      <c r="B1" s="888"/>
      <c r="C1" s="888"/>
      <c r="D1" s="888"/>
      <c r="E1" s="888"/>
      <c r="F1" s="888"/>
      <c r="G1" s="888"/>
      <c r="H1" s="888"/>
    </row>
    <row r="2" spans="1:9" ht="27.75" customHeight="1">
      <c r="A2" s="889" t="s">
        <v>197</v>
      </c>
      <c r="B2" s="889"/>
      <c r="C2" s="889"/>
      <c r="D2" s="889"/>
      <c r="E2" s="889"/>
      <c r="F2" s="889"/>
      <c r="G2" s="889"/>
      <c r="H2" s="889"/>
    </row>
    <row r="3" spans="1:9" ht="24.95" customHeight="1">
      <c r="A3" s="884" t="s">
        <v>141</v>
      </c>
      <c r="B3" s="883" t="s">
        <v>1</v>
      </c>
      <c r="C3" s="885" t="s">
        <v>2</v>
      </c>
      <c r="D3" s="883" t="s">
        <v>132</v>
      </c>
      <c r="E3" s="883" t="s">
        <v>133</v>
      </c>
      <c r="F3" s="883" t="s">
        <v>189</v>
      </c>
      <c r="G3" s="883" t="s">
        <v>142</v>
      </c>
      <c r="H3" s="883" t="s">
        <v>190</v>
      </c>
    </row>
    <row r="4" spans="1:9" ht="24.95" customHeight="1">
      <c r="A4" s="884"/>
      <c r="B4" s="883"/>
      <c r="C4" s="885"/>
      <c r="D4" s="883"/>
      <c r="E4" s="883"/>
      <c r="F4" s="883"/>
      <c r="G4" s="883"/>
      <c r="H4" s="883"/>
    </row>
    <row r="5" spans="1:9" ht="50.25" customHeight="1">
      <c r="A5" s="884"/>
      <c r="B5" s="883"/>
      <c r="C5" s="885"/>
      <c r="D5" s="883"/>
      <c r="E5" s="883"/>
      <c r="F5" s="883"/>
      <c r="G5" s="883"/>
      <c r="H5" s="883"/>
    </row>
    <row r="6" spans="1:9" ht="15.75">
      <c r="A6" s="829" t="s">
        <v>143</v>
      </c>
      <c r="B6" s="832" t="s">
        <v>4</v>
      </c>
      <c r="C6" s="586" t="s">
        <v>5</v>
      </c>
      <c r="D6" s="29">
        <v>1</v>
      </c>
      <c r="E6" s="29">
        <v>200</v>
      </c>
      <c r="F6" s="30">
        <v>120</v>
      </c>
      <c r="G6" s="565">
        <v>55.313620071684589</v>
      </c>
      <c r="H6" s="45">
        <v>8.3333333333333329E-2</v>
      </c>
      <c r="I6" s="132"/>
    </row>
    <row r="7" spans="1:9" ht="15.75">
      <c r="A7" s="829"/>
      <c r="B7" s="832"/>
      <c r="C7" s="586" t="s">
        <v>6</v>
      </c>
      <c r="D7" s="29">
        <v>1</v>
      </c>
      <c r="E7" s="29">
        <v>200</v>
      </c>
      <c r="F7" s="30">
        <v>120</v>
      </c>
      <c r="G7" s="390">
        <v>47.706093189964157</v>
      </c>
      <c r="H7" s="45">
        <v>7.5731497418244406E-2</v>
      </c>
    </row>
    <row r="8" spans="1:9" ht="15.75">
      <c r="A8" s="829"/>
      <c r="B8" s="866" t="s">
        <v>7</v>
      </c>
      <c r="C8" s="31" t="s">
        <v>8</v>
      </c>
      <c r="D8" s="27"/>
      <c r="E8" s="27"/>
      <c r="F8" s="27"/>
      <c r="G8" s="389"/>
      <c r="H8" s="27"/>
    </row>
    <row r="9" spans="1:9" ht="15.75">
      <c r="A9" s="829"/>
      <c r="B9" s="866"/>
      <c r="C9" s="31" t="s">
        <v>9</v>
      </c>
      <c r="D9" s="27"/>
      <c r="E9" s="27"/>
      <c r="F9" s="27"/>
      <c r="G9" s="389"/>
      <c r="H9" s="27"/>
    </row>
    <row r="10" spans="1:9" ht="15.75">
      <c r="A10" s="829"/>
      <c r="B10" s="866"/>
      <c r="C10" s="31" t="s">
        <v>10</v>
      </c>
      <c r="D10" s="27"/>
      <c r="E10" s="27"/>
      <c r="F10" s="27"/>
      <c r="G10" s="389"/>
      <c r="H10" s="27"/>
    </row>
    <row r="11" spans="1:9" ht="15.75">
      <c r="A11" s="829"/>
      <c r="B11" s="832" t="s">
        <v>11</v>
      </c>
      <c r="C11" s="31" t="s">
        <v>144</v>
      </c>
      <c r="D11" s="27"/>
      <c r="E11" s="27"/>
      <c r="F11" s="27"/>
      <c r="G11" s="27"/>
      <c r="H11" s="27"/>
    </row>
    <row r="12" spans="1:9" ht="15.75">
      <c r="A12" s="829"/>
      <c r="B12" s="832"/>
      <c r="C12" s="586" t="s">
        <v>145</v>
      </c>
      <c r="D12" s="29">
        <v>1</v>
      </c>
      <c r="E12" s="29">
        <v>200</v>
      </c>
      <c r="F12" s="30">
        <v>120</v>
      </c>
      <c r="G12" s="390">
        <v>74.632616487455195</v>
      </c>
      <c r="H12" s="45">
        <v>9.9009900990099011E-3</v>
      </c>
    </row>
    <row r="13" spans="1:9" ht="15.75">
      <c r="A13" s="829"/>
      <c r="B13" s="832"/>
      <c r="C13" s="31" t="s">
        <v>146</v>
      </c>
      <c r="D13" s="27"/>
      <c r="E13" s="27"/>
      <c r="F13" s="27"/>
      <c r="G13" s="27"/>
      <c r="H13" s="27"/>
    </row>
    <row r="14" spans="1:9" ht="15.75">
      <c r="A14" s="821" t="s">
        <v>147</v>
      </c>
      <c r="B14" s="821"/>
      <c r="C14" s="821"/>
      <c r="D14" s="616">
        <f>SUM(D6:D13)</f>
        <v>3</v>
      </c>
      <c r="E14" s="616">
        <f>SUM(E6:E13)</f>
        <v>600</v>
      </c>
      <c r="F14" s="616">
        <f>SUM(F6:F13)</f>
        <v>360</v>
      </c>
      <c r="G14" s="617">
        <v>58.464755077658303</v>
      </c>
      <c r="H14" s="614">
        <v>5.3101104502973659E-2</v>
      </c>
    </row>
    <row r="15" spans="1:9" ht="15.75" customHeight="1">
      <c r="A15" s="829" t="s">
        <v>148</v>
      </c>
      <c r="B15" s="832" t="s">
        <v>15</v>
      </c>
      <c r="C15" s="586" t="s">
        <v>16</v>
      </c>
      <c r="D15" s="29">
        <v>2</v>
      </c>
      <c r="E15" s="29">
        <v>200</v>
      </c>
      <c r="F15" s="30">
        <v>120</v>
      </c>
      <c r="G15" s="390">
        <v>55.801127214170698</v>
      </c>
      <c r="H15" s="45">
        <v>7.1641791044776124E-2</v>
      </c>
    </row>
    <row r="16" spans="1:9" ht="15.75">
      <c r="A16" s="829"/>
      <c r="B16" s="832"/>
      <c r="C16" s="31" t="s">
        <v>17</v>
      </c>
      <c r="D16" s="27"/>
      <c r="E16" s="27"/>
      <c r="F16" s="27"/>
      <c r="G16" s="27"/>
      <c r="H16" s="27"/>
    </row>
    <row r="17" spans="1:8" ht="15.75">
      <c r="A17" s="829"/>
      <c r="B17" s="832"/>
      <c r="C17" s="586" t="s">
        <v>18</v>
      </c>
      <c r="D17" s="29">
        <v>1</v>
      </c>
      <c r="E17" s="29">
        <v>100</v>
      </c>
      <c r="F17" s="30">
        <v>60</v>
      </c>
      <c r="G17" s="390">
        <v>84.556015642972156</v>
      </c>
      <c r="H17" s="45">
        <v>8.191126279863481E-2</v>
      </c>
    </row>
    <row r="18" spans="1:8" ht="15.75">
      <c r="A18" s="829"/>
      <c r="B18" s="832" t="s">
        <v>19</v>
      </c>
      <c r="C18" s="586" t="s">
        <v>20</v>
      </c>
      <c r="D18" s="29">
        <v>1</v>
      </c>
      <c r="E18" s="29">
        <v>200</v>
      </c>
      <c r="F18" s="30">
        <v>120</v>
      </c>
      <c r="G18" s="390">
        <v>50.857323232323225</v>
      </c>
      <c r="H18" s="45">
        <v>9.9426386233269604E-2</v>
      </c>
    </row>
    <row r="19" spans="1:8" ht="15.75">
      <c r="A19" s="829"/>
      <c r="B19" s="832"/>
      <c r="C19" s="31" t="s">
        <v>21</v>
      </c>
      <c r="D19" s="27"/>
      <c r="E19" s="27"/>
      <c r="F19" s="27"/>
      <c r="G19" s="27"/>
      <c r="H19" s="27"/>
    </row>
    <row r="20" spans="1:8" ht="15.75">
      <c r="A20" s="829"/>
      <c r="B20" s="829" t="s">
        <v>22</v>
      </c>
      <c r="C20" s="31" t="s">
        <v>23</v>
      </c>
      <c r="D20" s="27"/>
      <c r="E20" s="27"/>
      <c r="F20" s="27"/>
      <c r="G20" s="27"/>
      <c r="H20" s="27"/>
    </row>
    <row r="21" spans="1:8" ht="15.75">
      <c r="A21" s="829"/>
      <c r="B21" s="829"/>
      <c r="C21" s="586" t="s">
        <v>24</v>
      </c>
      <c r="D21" s="29">
        <v>1</v>
      </c>
      <c r="E21" s="29">
        <v>100</v>
      </c>
      <c r="F21" s="30">
        <v>60</v>
      </c>
      <c r="G21" s="390">
        <v>69.166666666666671</v>
      </c>
      <c r="H21" s="45">
        <v>5.5137844611528819E-2</v>
      </c>
    </row>
    <row r="22" spans="1:8" ht="15.75">
      <c r="A22" s="829"/>
      <c r="B22" s="829" t="s">
        <v>25</v>
      </c>
      <c r="C22" s="586" t="s">
        <v>26</v>
      </c>
      <c r="D22" s="29">
        <v>1</v>
      </c>
      <c r="E22" s="29">
        <v>200</v>
      </c>
      <c r="F22" s="30">
        <v>120</v>
      </c>
      <c r="G22" s="390">
        <v>78.643317230273766</v>
      </c>
      <c r="H22" s="45">
        <v>8.2382762991128011E-2</v>
      </c>
    </row>
    <row r="23" spans="1:8" ht="15.75">
      <c r="A23" s="829"/>
      <c r="B23" s="829"/>
      <c r="C23" s="586" t="s">
        <v>27</v>
      </c>
      <c r="D23" s="29">
        <v>1</v>
      </c>
      <c r="E23" s="29">
        <v>200</v>
      </c>
      <c r="F23" s="30">
        <v>120</v>
      </c>
      <c r="G23" s="390">
        <v>81.393310041407872</v>
      </c>
      <c r="H23" s="45">
        <v>3.3426183844011144E-2</v>
      </c>
    </row>
    <row r="24" spans="1:8" ht="15.75">
      <c r="A24" s="829"/>
      <c r="B24" s="829"/>
      <c r="C24" s="31" t="s">
        <v>149</v>
      </c>
      <c r="D24" s="27"/>
      <c r="E24" s="27"/>
      <c r="F24" s="27"/>
      <c r="G24" s="27"/>
      <c r="H24" s="27"/>
    </row>
    <row r="25" spans="1:8" ht="15.75">
      <c r="A25" s="821" t="s">
        <v>147</v>
      </c>
      <c r="B25" s="821"/>
      <c r="C25" s="821"/>
      <c r="D25" s="616">
        <f>SUM(D15:D24)</f>
        <v>7</v>
      </c>
      <c r="E25" s="616">
        <f t="shared" ref="E25:F25" si="0">SUM(E15:E24)</f>
        <v>1000</v>
      </c>
      <c r="F25" s="616">
        <f t="shared" si="0"/>
        <v>600</v>
      </c>
      <c r="G25" s="617">
        <v>69.300719748793739</v>
      </c>
      <c r="H25" s="614">
        <v>7.3758339510748699E-2</v>
      </c>
    </row>
    <row r="26" spans="1:8" ht="15.75">
      <c r="A26" s="829" t="s">
        <v>150</v>
      </c>
      <c r="B26" s="829" t="s">
        <v>29</v>
      </c>
      <c r="C26" s="31" t="s">
        <v>30</v>
      </c>
      <c r="D26" s="27"/>
      <c r="E26" s="27"/>
      <c r="F26" s="27"/>
      <c r="G26" s="27"/>
      <c r="H26" s="27"/>
    </row>
    <row r="27" spans="1:8" ht="15.75">
      <c r="A27" s="829"/>
      <c r="B27" s="829"/>
      <c r="C27" s="31" t="s">
        <v>31</v>
      </c>
      <c r="D27" s="27"/>
      <c r="E27" s="27"/>
      <c r="F27" s="27"/>
      <c r="G27" s="27"/>
      <c r="H27" s="27"/>
    </row>
    <row r="28" spans="1:8" ht="15.75">
      <c r="A28" s="829"/>
      <c r="B28" s="829"/>
      <c r="C28" s="586" t="s">
        <v>32</v>
      </c>
      <c r="D28" s="29">
        <v>1</v>
      </c>
      <c r="E28" s="29">
        <v>200</v>
      </c>
      <c r="F28" s="30">
        <v>120</v>
      </c>
      <c r="G28" s="390">
        <v>39.605734767025091</v>
      </c>
      <c r="H28" s="45">
        <v>4.7694753577106515E-3</v>
      </c>
    </row>
    <row r="29" spans="1:8" ht="15.75">
      <c r="A29" s="829"/>
      <c r="B29" s="829"/>
      <c r="C29" s="586" t="s">
        <v>33</v>
      </c>
      <c r="D29" s="29">
        <v>1</v>
      </c>
      <c r="E29" s="29">
        <v>130</v>
      </c>
      <c r="F29" s="30">
        <v>90</v>
      </c>
      <c r="G29" s="390">
        <v>67.264038231780177</v>
      </c>
      <c r="H29" s="45">
        <v>3.2258064516129031E-2</v>
      </c>
    </row>
    <row r="30" spans="1:8" ht="15.75">
      <c r="A30" s="829"/>
      <c r="B30" s="829"/>
      <c r="C30" s="31" t="s">
        <v>151</v>
      </c>
      <c r="D30" s="27"/>
      <c r="E30" s="27"/>
      <c r="F30" s="27"/>
      <c r="G30" s="27"/>
      <c r="H30" s="27"/>
    </row>
    <row r="31" spans="1:8" ht="15.75">
      <c r="A31" s="829"/>
      <c r="B31" s="829" t="s">
        <v>35</v>
      </c>
      <c r="C31" s="31" t="s">
        <v>36</v>
      </c>
      <c r="D31" s="27"/>
      <c r="E31" s="27"/>
      <c r="F31" s="27"/>
      <c r="G31" s="27"/>
      <c r="H31" s="27"/>
    </row>
    <row r="32" spans="1:8" ht="15.75">
      <c r="A32" s="829"/>
      <c r="B32" s="829"/>
      <c r="C32" s="586" t="s">
        <v>37</v>
      </c>
      <c r="D32" s="29">
        <v>1</v>
      </c>
      <c r="E32" s="29">
        <v>100</v>
      </c>
      <c r="F32" s="30">
        <v>60</v>
      </c>
      <c r="G32" s="390">
        <v>44.188172043010745</v>
      </c>
      <c r="H32" s="45">
        <v>0</v>
      </c>
    </row>
    <row r="33" spans="1:8" ht="15.75">
      <c r="A33" s="829"/>
      <c r="B33" s="829"/>
      <c r="C33" s="31" t="s">
        <v>38</v>
      </c>
      <c r="D33" s="27"/>
      <c r="E33" s="27"/>
      <c r="F33" s="27"/>
      <c r="G33" s="27"/>
      <c r="H33" s="27"/>
    </row>
    <row r="34" spans="1:8" ht="15.75">
      <c r="A34" s="829"/>
      <c r="B34" s="829"/>
      <c r="C34" s="31" t="s">
        <v>39</v>
      </c>
      <c r="D34" s="27"/>
      <c r="E34" s="27"/>
      <c r="F34" s="27"/>
      <c r="G34" s="27"/>
      <c r="H34" s="27"/>
    </row>
    <row r="35" spans="1:8" ht="15.75">
      <c r="A35" s="829"/>
      <c r="B35" s="829"/>
      <c r="C35" s="586" t="s">
        <v>40</v>
      </c>
      <c r="D35" s="29">
        <v>1</v>
      </c>
      <c r="E35" s="29">
        <v>200</v>
      </c>
      <c r="F35" s="30">
        <v>120</v>
      </c>
      <c r="G35" s="390">
        <v>66.959677419354847</v>
      </c>
      <c r="H35" s="45">
        <v>8.98876404494382E-2</v>
      </c>
    </row>
    <row r="36" spans="1:8" ht="15" customHeight="1">
      <c r="A36" s="829"/>
      <c r="B36" s="829"/>
      <c r="C36" s="31" t="s">
        <v>152</v>
      </c>
      <c r="D36" s="27"/>
      <c r="E36" s="27"/>
      <c r="F36" s="27"/>
      <c r="G36" s="27"/>
      <c r="H36" s="27"/>
    </row>
    <row r="37" spans="1:8" ht="15.75">
      <c r="A37" s="829"/>
      <c r="B37" s="829" t="s">
        <v>42</v>
      </c>
      <c r="C37" s="31" t="s">
        <v>43</v>
      </c>
      <c r="D37" s="27"/>
      <c r="E37" s="27"/>
      <c r="F37" s="27"/>
      <c r="G37" s="27"/>
      <c r="H37" s="27"/>
    </row>
    <row r="38" spans="1:8" ht="15.75">
      <c r="A38" s="829"/>
      <c r="B38" s="829"/>
      <c r="C38" s="31" t="s">
        <v>44</v>
      </c>
      <c r="D38" s="27"/>
      <c r="E38" s="27"/>
      <c r="F38" s="27"/>
      <c r="G38" s="27"/>
      <c r="H38" s="27"/>
    </row>
    <row r="39" spans="1:8" ht="15.75">
      <c r="A39" s="829"/>
      <c r="B39" s="829"/>
      <c r="C39" s="586" t="s">
        <v>153</v>
      </c>
      <c r="D39" s="29">
        <v>1</v>
      </c>
      <c r="E39" s="29">
        <v>200</v>
      </c>
      <c r="F39" s="30">
        <v>120</v>
      </c>
      <c r="G39" s="390">
        <v>23.194444444444443</v>
      </c>
      <c r="H39" s="45">
        <v>0</v>
      </c>
    </row>
    <row r="40" spans="1:8" ht="15.75">
      <c r="A40" s="829"/>
      <c r="B40" s="829"/>
      <c r="C40" s="586" t="s">
        <v>46</v>
      </c>
      <c r="D40" s="29">
        <v>1</v>
      </c>
      <c r="E40" s="29">
        <v>130</v>
      </c>
      <c r="F40" s="30">
        <v>90</v>
      </c>
      <c r="G40" s="390">
        <v>14.592592592592592</v>
      </c>
      <c r="H40" s="45">
        <v>3.2894736842105261E-2</v>
      </c>
    </row>
    <row r="41" spans="1:8" ht="15.75">
      <c r="A41" s="821" t="s">
        <v>147</v>
      </c>
      <c r="B41" s="821"/>
      <c r="C41" s="821"/>
      <c r="D41" s="616">
        <f>SUM(D26:D40)</f>
        <v>6</v>
      </c>
      <c r="E41" s="616">
        <f t="shared" ref="E41:F41" si="1">SUM(E26:E40)</f>
        <v>960</v>
      </c>
      <c r="F41" s="616">
        <f t="shared" si="1"/>
        <v>600</v>
      </c>
      <c r="G41" s="617">
        <v>39.576881720430109</v>
      </c>
      <c r="H41" s="614">
        <v>3.4456058846302748E-2</v>
      </c>
    </row>
    <row r="42" spans="1:8" ht="15.75">
      <c r="A42" s="829" t="s">
        <v>154</v>
      </c>
      <c r="B42" s="829" t="s">
        <v>47</v>
      </c>
      <c r="C42" s="586" t="s">
        <v>48</v>
      </c>
      <c r="D42" s="29">
        <v>1</v>
      </c>
      <c r="E42" s="29">
        <v>130</v>
      </c>
      <c r="F42" s="30">
        <v>90</v>
      </c>
      <c r="G42" s="390">
        <v>65.914347059274604</v>
      </c>
      <c r="H42" s="45">
        <v>2.9339853300733496E-2</v>
      </c>
    </row>
    <row r="43" spans="1:8" ht="15.75">
      <c r="A43" s="829"/>
      <c r="B43" s="829"/>
      <c r="C43" s="31" t="s">
        <v>49</v>
      </c>
      <c r="D43" s="27"/>
      <c r="E43" s="27"/>
      <c r="F43" s="27"/>
      <c r="G43" s="27"/>
      <c r="H43" s="27"/>
    </row>
    <row r="44" spans="1:8" ht="15.75">
      <c r="A44" s="829"/>
      <c r="B44" s="829"/>
      <c r="C44" s="31" t="s">
        <v>50</v>
      </c>
      <c r="D44" s="27"/>
      <c r="E44" s="27"/>
      <c r="F44" s="27"/>
      <c r="G44" s="27"/>
      <c r="H44" s="27"/>
    </row>
    <row r="45" spans="1:8" ht="15.75">
      <c r="A45" s="829"/>
      <c r="B45" s="829"/>
      <c r="C45" s="31" t="s">
        <v>51</v>
      </c>
      <c r="D45" s="27"/>
      <c r="E45" s="27"/>
      <c r="F45" s="27"/>
      <c r="G45" s="27"/>
      <c r="H45" s="27"/>
    </row>
    <row r="46" spans="1:8" ht="15.75">
      <c r="A46" s="829"/>
      <c r="B46" s="829"/>
      <c r="C46" s="31" t="s">
        <v>52</v>
      </c>
      <c r="D46" s="27"/>
      <c r="E46" s="27"/>
      <c r="F46" s="27"/>
      <c r="G46" s="27"/>
      <c r="H46" s="27"/>
    </row>
    <row r="47" spans="1:8" ht="15.75">
      <c r="A47" s="829"/>
      <c r="B47" s="829"/>
      <c r="C47" s="31" t="s">
        <v>53</v>
      </c>
      <c r="D47" s="27"/>
      <c r="E47" s="27"/>
      <c r="F47" s="27"/>
      <c r="G47" s="27"/>
      <c r="H47" s="27"/>
    </row>
    <row r="48" spans="1:8" ht="15.75">
      <c r="A48" s="829"/>
      <c r="B48" s="829"/>
      <c r="C48" s="31" t="s">
        <v>54</v>
      </c>
      <c r="D48" s="27"/>
      <c r="E48" s="27"/>
      <c r="F48" s="27"/>
      <c r="G48" s="27"/>
      <c r="H48" s="27"/>
    </row>
    <row r="49" spans="1:8" ht="15.75">
      <c r="A49" s="829"/>
      <c r="B49" s="829"/>
      <c r="C49" s="31" t="s">
        <v>155</v>
      </c>
      <c r="D49" s="27"/>
      <c r="E49" s="27"/>
      <c r="F49" s="27"/>
      <c r="G49" s="27"/>
      <c r="H49" s="27"/>
    </row>
    <row r="50" spans="1:8" ht="15.75">
      <c r="A50" s="821" t="s">
        <v>147</v>
      </c>
      <c r="B50" s="821"/>
      <c r="C50" s="821"/>
      <c r="D50" s="616">
        <f>SUM(D42:D49)</f>
        <v>1</v>
      </c>
      <c r="E50" s="616">
        <f t="shared" ref="E50:F50" si="2">SUM(E42:E49)</f>
        <v>130</v>
      </c>
      <c r="F50" s="616">
        <f t="shared" si="2"/>
        <v>90</v>
      </c>
      <c r="G50" s="617">
        <v>75.471851932568939</v>
      </c>
      <c r="H50" s="614">
        <v>2.9339853300733496E-2</v>
      </c>
    </row>
    <row r="51" spans="1:8" ht="15.75" customHeight="1">
      <c r="A51" s="829" t="s">
        <v>156</v>
      </c>
      <c r="B51" s="890" t="s">
        <v>56</v>
      </c>
      <c r="C51" s="31" t="s">
        <v>57</v>
      </c>
      <c r="D51" s="27"/>
      <c r="E51" s="27"/>
      <c r="F51" s="27"/>
      <c r="G51" s="389"/>
      <c r="H51" s="27"/>
    </row>
    <row r="52" spans="1:8" ht="15.75">
      <c r="A52" s="829"/>
      <c r="B52" s="891"/>
      <c r="C52" s="31" t="s">
        <v>58</v>
      </c>
      <c r="D52" s="27"/>
      <c r="E52" s="27"/>
      <c r="F52" s="27"/>
      <c r="G52" s="389"/>
      <c r="H52" s="27"/>
    </row>
    <row r="53" spans="1:8" ht="15.75">
      <c r="A53" s="829"/>
      <c r="B53" s="892"/>
      <c r="C53" s="31" t="s">
        <v>157</v>
      </c>
      <c r="D53" s="27"/>
      <c r="E53" s="27"/>
      <c r="F53" s="27"/>
      <c r="G53" s="389"/>
      <c r="H53" s="27"/>
    </row>
    <row r="54" spans="1:8" ht="15.75">
      <c r="A54" s="829"/>
      <c r="B54" s="829" t="s">
        <v>60</v>
      </c>
      <c r="C54" s="586" t="s">
        <v>61</v>
      </c>
      <c r="D54" s="29">
        <v>2</v>
      </c>
      <c r="E54" s="29">
        <v>200</v>
      </c>
      <c r="F54" s="30">
        <v>120</v>
      </c>
      <c r="G54" s="390">
        <v>105.95055105924671</v>
      </c>
      <c r="H54" s="45">
        <v>2.1052631578947368E-2</v>
      </c>
    </row>
    <row r="55" spans="1:8" ht="15.75">
      <c r="A55" s="829"/>
      <c r="B55" s="829"/>
      <c r="C55" s="31" t="s">
        <v>62</v>
      </c>
      <c r="D55" s="27"/>
      <c r="E55" s="27"/>
      <c r="F55" s="27"/>
      <c r="G55" s="27"/>
      <c r="H55" s="27"/>
    </row>
    <row r="56" spans="1:8" ht="15.75">
      <c r="A56" s="829"/>
      <c r="B56" s="829"/>
      <c r="C56" s="31" t="s">
        <v>63</v>
      </c>
      <c r="D56" s="27"/>
      <c r="E56" s="27"/>
      <c r="F56" s="27"/>
      <c r="G56" s="27"/>
      <c r="H56" s="27"/>
    </row>
    <row r="57" spans="1:8" ht="15.75">
      <c r="A57" s="829"/>
      <c r="B57" s="829"/>
      <c r="C57" s="31" t="s">
        <v>64</v>
      </c>
      <c r="D57" s="27"/>
      <c r="E57" s="27"/>
      <c r="F57" s="27"/>
      <c r="G57" s="27"/>
      <c r="H57" s="27"/>
    </row>
    <row r="58" spans="1:8" ht="15.75">
      <c r="A58" s="829"/>
      <c r="B58" s="829"/>
      <c r="C58" s="31" t="s">
        <v>65</v>
      </c>
      <c r="D58" s="27"/>
      <c r="E58" s="27"/>
      <c r="F58" s="27"/>
      <c r="G58" s="27"/>
      <c r="H58" s="27"/>
    </row>
    <row r="59" spans="1:8" ht="15.75">
      <c r="A59" s="829"/>
      <c r="B59" s="829"/>
      <c r="C59" s="31" t="s">
        <v>66</v>
      </c>
      <c r="D59" s="27"/>
      <c r="E59" s="27"/>
      <c r="F59" s="27"/>
      <c r="G59" s="27"/>
      <c r="H59" s="27"/>
    </row>
    <row r="60" spans="1:8" ht="15.75">
      <c r="A60" s="829"/>
      <c r="B60" s="829" t="s">
        <v>67</v>
      </c>
      <c r="C60" s="586" t="s">
        <v>68</v>
      </c>
      <c r="D60" s="29">
        <v>1</v>
      </c>
      <c r="E60" s="29">
        <v>130</v>
      </c>
      <c r="F60" s="30">
        <v>90</v>
      </c>
      <c r="G60" s="390">
        <v>102.73589065255732</v>
      </c>
      <c r="H60" s="45">
        <v>0.2073170731707317</v>
      </c>
    </row>
    <row r="61" spans="1:8" ht="15.75">
      <c r="A61" s="829"/>
      <c r="B61" s="829"/>
      <c r="C61" s="586" t="s">
        <v>69</v>
      </c>
      <c r="D61" s="29">
        <v>4</v>
      </c>
      <c r="E61" s="29">
        <v>430</v>
      </c>
      <c r="F61" s="30">
        <v>270</v>
      </c>
      <c r="G61" s="390">
        <v>88.174335952113722</v>
      </c>
      <c r="H61" s="45">
        <v>0.17391304347826086</v>
      </c>
    </row>
    <row r="62" spans="1:8" ht="15.75">
      <c r="A62" s="829"/>
      <c r="B62" s="829"/>
      <c r="C62" s="586" t="s">
        <v>70</v>
      </c>
      <c r="D62" s="29">
        <v>1</v>
      </c>
      <c r="E62" s="29">
        <v>100</v>
      </c>
      <c r="F62" s="30">
        <v>60</v>
      </c>
      <c r="G62" s="390">
        <v>109.00998075998078</v>
      </c>
      <c r="H62" s="45">
        <v>0</v>
      </c>
    </row>
    <row r="63" spans="1:8" ht="15.75">
      <c r="A63" s="829"/>
      <c r="B63" s="829"/>
      <c r="C63" s="31" t="s">
        <v>158</v>
      </c>
      <c r="D63" s="27"/>
      <c r="E63" s="27"/>
      <c r="F63" s="27"/>
      <c r="G63" s="27"/>
      <c r="H63" s="27"/>
    </row>
    <row r="64" spans="1:8" ht="15.75" customHeight="1">
      <c r="A64" s="829"/>
      <c r="B64" s="832" t="s">
        <v>159</v>
      </c>
      <c r="C64" s="586" t="s">
        <v>160</v>
      </c>
      <c r="D64" s="29">
        <v>2</v>
      </c>
      <c r="E64" s="29">
        <v>200</v>
      </c>
      <c r="F64" s="30">
        <v>120</v>
      </c>
      <c r="G64" s="390">
        <v>96.426767676767668</v>
      </c>
      <c r="H64" s="45">
        <v>5.3497942386831275E-2</v>
      </c>
    </row>
    <row r="65" spans="1:8" ht="15.75">
      <c r="A65" s="829"/>
      <c r="B65" s="832"/>
      <c r="C65" s="586" t="s">
        <v>74</v>
      </c>
      <c r="D65" s="29">
        <v>2</v>
      </c>
      <c r="E65" s="29">
        <v>300</v>
      </c>
      <c r="F65" s="30">
        <v>180</v>
      </c>
      <c r="G65" s="390">
        <v>62.139511052554546</v>
      </c>
      <c r="H65" s="45">
        <v>4.6296296296296294E-2</v>
      </c>
    </row>
    <row r="66" spans="1:8" ht="15.75">
      <c r="A66" s="829"/>
      <c r="B66" s="832"/>
      <c r="C66" s="123" t="s">
        <v>161</v>
      </c>
      <c r="D66" s="27"/>
      <c r="E66" s="27"/>
      <c r="F66" s="27"/>
      <c r="G66" s="27"/>
      <c r="H66" s="27"/>
    </row>
    <row r="67" spans="1:8" ht="15.75">
      <c r="A67" s="821" t="s">
        <v>147</v>
      </c>
      <c r="B67" s="821"/>
      <c r="C67" s="821"/>
      <c r="D67" s="616">
        <f>SUM(D51:D66)</f>
        <v>12</v>
      </c>
      <c r="E67" s="616">
        <f t="shared" ref="E67:F67" si="3">SUM(E51:E66)</f>
        <v>1360</v>
      </c>
      <c r="F67" s="616">
        <f t="shared" si="3"/>
        <v>840</v>
      </c>
      <c r="G67" s="617">
        <v>69.378368142272933</v>
      </c>
      <c r="H67" s="614">
        <v>8.497030607583371E-2</v>
      </c>
    </row>
    <row r="68" spans="1:8" ht="15.75">
      <c r="A68" s="829" t="s">
        <v>162</v>
      </c>
      <c r="B68" s="589" t="s">
        <v>163</v>
      </c>
      <c r="C68" s="586" t="s">
        <v>164</v>
      </c>
      <c r="D68" s="29">
        <v>2</v>
      </c>
      <c r="E68" s="29">
        <v>300</v>
      </c>
      <c r="F68" s="30">
        <v>180</v>
      </c>
      <c r="G68" s="390">
        <v>55.537698412698411</v>
      </c>
      <c r="H68" s="45">
        <v>9.37062937062937E-2</v>
      </c>
    </row>
    <row r="69" spans="1:8" ht="15.75">
      <c r="A69" s="829"/>
      <c r="B69" s="832" t="s">
        <v>78</v>
      </c>
      <c r="C69" s="586" t="s">
        <v>165</v>
      </c>
      <c r="D69" s="29">
        <v>3</v>
      </c>
      <c r="E69" s="29">
        <v>400</v>
      </c>
      <c r="F69" s="30">
        <v>240</v>
      </c>
      <c r="G69" s="390">
        <v>79.009701047744528</v>
      </c>
      <c r="H69" s="45">
        <v>6.9836552748885589E-2</v>
      </c>
    </row>
    <row r="70" spans="1:8" ht="15.75">
      <c r="A70" s="829"/>
      <c r="B70" s="832"/>
      <c r="C70" s="586" t="s">
        <v>80</v>
      </c>
      <c r="D70" s="29">
        <v>3</v>
      </c>
      <c r="E70" s="29">
        <v>400</v>
      </c>
      <c r="F70" s="30">
        <v>240</v>
      </c>
      <c r="G70" s="390">
        <v>49.501863876863887</v>
      </c>
      <c r="H70" s="45">
        <v>0.13728129205921938</v>
      </c>
    </row>
    <row r="71" spans="1:8" ht="15.75">
      <c r="A71" s="829"/>
      <c r="B71" s="829" t="s">
        <v>81</v>
      </c>
      <c r="C71" s="31" t="s">
        <v>82</v>
      </c>
      <c r="D71" s="27"/>
      <c r="E71" s="27"/>
      <c r="F71" s="27"/>
      <c r="G71" s="27"/>
      <c r="H71" s="27"/>
    </row>
    <row r="72" spans="1:8" ht="15.75">
      <c r="A72" s="829"/>
      <c r="B72" s="829"/>
      <c r="C72" s="586" t="s">
        <v>83</v>
      </c>
      <c r="D72" s="29">
        <v>2</v>
      </c>
      <c r="E72" s="29">
        <v>200</v>
      </c>
      <c r="F72" s="30">
        <v>120</v>
      </c>
      <c r="G72" s="390">
        <v>77.807239057239059</v>
      </c>
      <c r="H72" s="45">
        <v>0.18148820326678766</v>
      </c>
    </row>
    <row r="73" spans="1:8" ht="15.75">
      <c r="A73" s="829"/>
      <c r="B73" s="829" t="s">
        <v>84</v>
      </c>
      <c r="C73" s="586" t="s">
        <v>85</v>
      </c>
      <c r="D73" s="29">
        <v>1</v>
      </c>
      <c r="E73" s="29">
        <v>100</v>
      </c>
      <c r="F73" s="30">
        <v>60</v>
      </c>
      <c r="G73" s="390">
        <v>72.215247715247713</v>
      </c>
      <c r="H73" s="45">
        <v>0.24193548387096775</v>
      </c>
    </row>
    <row r="74" spans="1:8" ht="15.75">
      <c r="A74" s="829"/>
      <c r="B74" s="829"/>
      <c r="C74" s="586" t="s">
        <v>86</v>
      </c>
      <c r="D74" s="29">
        <v>5</v>
      </c>
      <c r="E74" s="29">
        <v>600</v>
      </c>
      <c r="F74" s="30">
        <v>360</v>
      </c>
      <c r="G74" s="390">
        <v>76.344413771950002</v>
      </c>
      <c r="H74" s="45">
        <v>0.14285714285714285</v>
      </c>
    </row>
    <row r="75" spans="1:8" ht="15.75">
      <c r="A75" s="829"/>
      <c r="B75" s="829" t="s">
        <v>87</v>
      </c>
      <c r="C75" s="586" t="s">
        <v>88</v>
      </c>
      <c r="D75" s="29">
        <v>2</v>
      </c>
      <c r="E75" s="29">
        <v>200</v>
      </c>
      <c r="F75" s="30">
        <v>120</v>
      </c>
      <c r="G75" s="390">
        <v>94.622900851161731</v>
      </c>
      <c r="H75" s="45">
        <v>0.46184738955823296</v>
      </c>
    </row>
    <row r="76" spans="1:8" ht="15.75">
      <c r="A76" s="829"/>
      <c r="B76" s="829"/>
      <c r="C76" s="586" t="s">
        <v>89</v>
      </c>
      <c r="D76" s="29">
        <v>5</v>
      </c>
      <c r="E76" s="29">
        <v>530</v>
      </c>
      <c r="F76" s="30">
        <v>330</v>
      </c>
      <c r="G76" s="390">
        <v>76.343350691176795</v>
      </c>
      <c r="H76" s="45">
        <v>0.17288378766140602</v>
      </c>
    </row>
    <row r="77" spans="1:8" ht="15.75">
      <c r="A77" s="829"/>
      <c r="B77" s="829"/>
      <c r="C77" s="586" t="s">
        <v>90</v>
      </c>
      <c r="D77" s="29">
        <v>1</v>
      </c>
      <c r="E77" s="29">
        <v>200</v>
      </c>
      <c r="F77" s="30">
        <v>120</v>
      </c>
      <c r="G77" s="390">
        <v>90.412878787878796</v>
      </c>
      <c r="H77" s="45">
        <v>0.10978043912175649</v>
      </c>
    </row>
    <row r="78" spans="1:8" ht="15.75">
      <c r="A78" s="829"/>
      <c r="B78" s="829"/>
      <c r="C78" s="31" t="s">
        <v>166</v>
      </c>
      <c r="D78" s="27"/>
      <c r="E78" s="27"/>
      <c r="F78" s="27"/>
      <c r="G78" s="27"/>
      <c r="H78" s="27"/>
    </row>
    <row r="79" spans="1:8" ht="15.75">
      <c r="A79" s="829"/>
      <c r="B79" s="829" t="s">
        <v>167</v>
      </c>
      <c r="C79" s="586" t="s">
        <v>93</v>
      </c>
      <c r="D79" s="29">
        <v>1</v>
      </c>
      <c r="E79" s="29">
        <v>100</v>
      </c>
      <c r="F79" s="30">
        <v>60</v>
      </c>
      <c r="G79" s="390">
        <v>63.959595959595958</v>
      </c>
      <c r="H79" s="45">
        <v>6.6037735849056603E-2</v>
      </c>
    </row>
    <row r="80" spans="1:8" ht="15.75">
      <c r="A80" s="829"/>
      <c r="B80" s="829"/>
      <c r="C80" s="31" t="s">
        <v>168</v>
      </c>
      <c r="D80" s="27"/>
      <c r="E80" s="27"/>
      <c r="F80" s="27"/>
      <c r="G80" s="27"/>
      <c r="H80" s="27"/>
    </row>
    <row r="81" spans="1:8" ht="15.75">
      <c r="A81" s="829"/>
      <c r="B81" s="829"/>
      <c r="C81" s="586" t="s">
        <v>169</v>
      </c>
      <c r="D81" s="29">
        <v>1</v>
      </c>
      <c r="E81" s="29">
        <v>100</v>
      </c>
      <c r="F81" s="30">
        <v>60</v>
      </c>
      <c r="G81" s="390">
        <v>50.962121212121218</v>
      </c>
      <c r="H81" s="45">
        <v>1.4084507042253521E-2</v>
      </c>
    </row>
    <row r="82" spans="1:8" ht="15.75">
      <c r="A82" s="829"/>
      <c r="B82" s="829" t="s">
        <v>170</v>
      </c>
      <c r="C82" s="586" t="s">
        <v>171</v>
      </c>
      <c r="D82" s="29">
        <v>3</v>
      </c>
      <c r="E82" s="29">
        <v>400</v>
      </c>
      <c r="F82" s="30">
        <v>240</v>
      </c>
      <c r="G82" s="390">
        <v>130.2345571095571</v>
      </c>
      <c r="H82" s="45">
        <v>0.17557251908396945</v>
      </c>
    </row>
    <row r="83" spans="1:8" ht="15.75">
      <c r="A83" s="829"/>
      <c r="B83" s="829"/>
      <c r="C83" s="586" t="s">
        <v>172</v>
      </c>
      <c r="D83" s="29">
        <v>1</v>
      </c>
      <c r="E83" s="29">
        <v>100</v>
      </c>
      <c r="F83" s="30">
        <v>60</v>
      </c>
      <c r="G83" s="390">
        <v>125.33838383838383</v>
      </c>
      <c r="H83" s="45">
        <v>7.5376884422110546E-2</v>
      </c>
    </row>
    <row r="84" spans="1:8" ht="15.75">
      <c r="A84" s="829"/>
      <c r="B84" s="829"/>
      <c r="C84" s="586" t="s">
        <v>173</v>
      </c>
      <c r="D84" s="29">
        <v>2</v>
      </c>
      <c r="E84" s="29">
        <v>300</v>
      </c>
      <c r="F84" s="30">
        <v>180</v>
      </c>
      <c r="G84" s="390">
        <v>80.697032436162871</v>
      </c>
      <c r="H84" s="45">
        <v>8.6175942549371637E-2</v>
      </c>
    </row>
    <row r="85" spans="1:8" ht="15.75">
      <c r="A85" s="821" t="s">
        <v>147</v>
      </c>
      <c r="B85" s="821"/>
      <c r="C85" s="821"/>
      <c r="D85" s="616">
        <f>SUM(D68:D84)</f>
        <v>32</v>
      </c>
      <c r="E85" s="616">
        <f t="shared" ref="E85:F85" si="4">SUM(E68:E84)</f>
        <v>3930</v>
      </c>
      <c r="F85" s="616">
        <f t="shared" si="4"/>
        <v>2370</v>
      </c>
      <c r="G85" s="617">
        <v>79.995062740109518</v>
      </c>
      <c r="H85" s="614">
        <v>0.15730676328502416</v>
      </c>
    </row>
    <row r="86" spans="1:8" ht="15.75">
      <c r="A86" s="829" t="s">
        <v>174</v>
      </c>
      <c r="B86" s="829" t="s">
        <v>100</v>
      </c>
      <c r="C86" s="31" t="s">
        <v>101</v>
      </c>
      <c r="D86" s="27"/>
      <c r="E86" s="27"/>
      <c r="F86" s="27"/>
      <c r="G86" s="27"/>
      <c r="H86" s="27"/>
    </row>
    <row r="87" spans="1:8" ht="15.75">
      <c r="A87" s="829"/>
      <c r="B87" s="829"/>
      <c r="C87" s="31" t="s">
        <v>102</v>
      </c>
      <c r="D87" s="27"/>
      <c r="E87" s="27"/>
      <c r="F87" s="27"/>
      <c r="G87" s="27"/>
      <c r="H87" s="27"/>
    </row>
    <row r="88" spans="1:8" ht="15.75">
      <c r="A88" s="829"/>
      <c r="B88" s="829"/>
      <c r="C88" s="586" t="s">
        <v>103</v>
      </c>
      <c r="D88" s="29">
        <v>1</v>
      </c>
      <c r="E88" s="29">
        <v>100</v>
      </c>
      <c r="F88" s="30">
        <v>60</v>
      </c>
      <c r="G88" s="390">
        <v>102.56060606060606</v>
      </c>
      <c r="H88" s="45">
        <v>0.21311475409836064</v>
      </c>
    </row>
    <row r="89" spans="1:8" ht="15.75">
      <c r="A89" s="829"/>
      <c r="B89" s="589" t="s">
        <v>104</v>
      </c>
      <c r="C89" s="586" t="s">
        <v>105</v>
      </c>
      <c r="D89" s="19">
        <v>1</v>
      </c>
      <c r="E89" s="19">
        <v>100</v>
      </c>
      <c r="F89" s="19">
        <v>60</v>
      </c>
      <c r="G89" s="563">
        <v>197.93686868686871</v>
      </c>
      <c r="H89" s="564">
        <v>2.9063509149623249E-2</v>
      </c>
    </row>
    <row r="90" spans="1:8" ht="15.75">
      <c r="A90" s="829"/>
      <c r="B90" s="829" t="s">
        <v>175</v>
      </c>
      <c r="C90" s="31" t="s">
        <v>107</v>
      </c>
      <c r="D90" s="27"/>
      <c r="E90" s="27"/>
      <c r="F90" s="27"/>
      <c r="G90" s="27"/>
      <c r="H90" s="27"/>
    </row>
    <row r="91" spans="1:8" ht="15.75">
      <c r="A91" s="829"/>
      <c r="B91" s="829"/>
      <c r="C91" s="586" t="s">
        <v>108</v>
      </c>
      <c r="D91" s="29">
        <v>3</v>
      </c>
      <c r="E91" s="29">
        <v>400</v>
      </c>
      <c r="F91" s="30">
        <v>280</v>
      </c>
      <c r="G91" s="390">
        <v>50.262989253672494</v>
      </c>
      <c r="H91" s="45">
        <v>3.2608695652173912E-2</v>
      </c>
    </row>
    <row r="92" spans="1:8" ht="15.75">
      <c r="A92" s="829"/>
      <c r="B92" s="829"/>
      <c r="C92" s="586" t="s">
        <v>176</v>
      </c>
      <c r="D92" s="29">
        <v>1</v>
      </c>
      <c r="E92" s="29">
        <v>100</v>
      </c>
      <c r="F92" s="30">
        <v>60</v>
      </c>
      <c r="G92" s="390">
        <v>49.074074074074069</v>
      </c>
      <c r="H92" s="45">
        <v>4.7846889952153108E-3</v>
      </c>
    </row>
    <row r="93" spans="1:8" ht="15.75">
      <c r="A93" s="821" t="s">
        <v>147</v>
      </c>
      <c r="B93" s="821"/>
      <c r="C93" s="821"/>
      <c r="D93" s="616">
        <f>SUM(D86:D92)</f>
        <v>6</v>
      </c>
      <c r="E93" s="616">
        <f t="shared" ref="E93:F93" si="5">SUM(E86:E92)</f>
        <v>700</v>
      </c>
      <c r="F93" s="616">
        <f t="shared" si="5"/>
        <v>460</v>
      </c>
      <c r="G93" s="617">
        <v>76.191152000698324</v>
      </c>
      <c r="H93" s="614">
        <v>3.8461538461538464E-2</v>
      </c>
    </row>
    <row r="94" spans="1:8" ht="15.75">
      <c r="A94" s="829" t="s">
        <v>177</v>
      </c>
      <c r="B94" s="829" t="s">
        <v>110</v>
      </c>
      <c r="C94" s="586" t="s">
        <v>111</v>
      </c>
      <c r="D94" s="29">
        <v>4</v>
      </c>
      <c r="E94" s="29">
        <v>400</v>
      </c>
      <c r="F94" s="30">
        <v>240</v>
      </c>
      <c r="G94" s="390">
        <v>95.010521885521882</v>
      </c>
      <c r="H94" s="45">
        <v>6.6896212493851456E-2</v>
      </c>
    </row>
    <row r="95" spans="1:8" ht="15.75">
      <c r="A95" s="829"/>
      <c r="B95" s="829"/>
      <c r="C95" s="586" t="s">
        <v>112</v>
      </c>
      <c r="D95" s="29">
        <v>2</v>
      </c>
      <c r="E95" s="29">
        <v>300</v>
      </c>
      <c r="F95" s="30">
        <v>180</v>
      </c>
      <c r="G95" s="390">
        <v>89.429108197224124</v>
      </c>
      <c r="H95" s="45">
        <v>3.4535686876438987E-2</v>
      </c>
    </row>
    <row r="96" spans="1:8" ht="15.75">
      <c r="A96" s="829"/>
      <c r="B96" s="829"/>
      <c r="C96" s="31" t="s">
        <v>178</v>
      </c>
      <c r="D96" s="27"/>
      <c r="E96" s="27"/>
      <c r="F96" s="27"/>
      <c r="G96" s="27"/>
      <c r="H96" s="27"/>
    </row>
    <row r="97" spans="1:8" ht="15.75">
      <c r="A97" s="829"/>
      <c r="B97" s="832" t="s">
        <v>114</v>
      </c>
      <c r="C97" s="586" t="s">
        <v>179</v>
      </c>
      <c r="D97" s="29">
        <v>2</v>
      </c>
      <c r="E97" s="29">
        <v>500</v>
      </c>
      <c r="F97" s="30">
        <v>300</v>
      </c>
      <c r="G97" s="390">
        <v>56.483870967741943</v>
      </c>
      <c r="H97" s="45">
        <v>0.13943161634103018</v>
      </c>
    </row>
    <row r="98" spans="1:8" ht="15.75">
      <c r="A98" s="829"/>
      <c r="B98" s="832"/>
      <c r="C98" s="586" t="s">
        <v>116</v>
      </c>
      <c r="D98" s="29">
        <v>1</v>
      </c>
      <c r="E98" s="29">
        <v>100</v>
      </c>
      <c r="F98" s="30">
        <v>60</v>
      </c>
      <c r="G98" s="390">
        <v>22.419354838709676</v>
      </c>
      <c r="H98" s="45">
        <v>0.16949152542372881</v>
      </c>
    </row>
    <row r="99" spans="1:8" ht="15.75">
      <c r="A99" s="829"/>
      <c r="B99" s="832"/>
      <c r="C99" s="31" t="s">
        <v>117</v>
      </c>
      <c r="D99" s="27"/>
      <c r="E99" s="27"/>
      <c r="F99" s="27"/>
      <c r="G99" s="27"/>
      <c r="H99" s="27"/>
    </row>
    <row r="100" spans="1:8" ht="15.75">
      <c r="A100" s="829"/>
      <c r="B100" s="829" t="s">
        <v>180</v>
      </c>
      <c r="C100" s="586" t="s">
        <v>181</v>
      </c>
      <c r="D100" s="29">
        <v>4</v>
      </c>
      <c r="E100" s="29">
        <v>700</v>
      </c>
      <c r="F100" s="30">
        <v>420</v>
      </c>
      <c r="G100" s="390">
        <v>58.088624338624349</v>
      </c>
      <c r="H100" s="45">
        <v>0.11410381978452498</v>
      </c>
    </row>
    <row r="101" spans="1:8" ht="15.75">
      <c r="A101" s="829"/>
      <c r="B101" s="829"/>
      <c r="C101" s="586" t="s">
        <v>120</v>
      </c>
      <c r="D101" s="29">
        <v>2</v>
      </c>
      <c r="E101" s="29">
        <v>300</v>
      </c>
      <c r="F101" s="30">
        <v>180</v>
      </c>
      <c r="G101" s="390">
        <v>82.893518518518519</v>
      </c>
      <c r="H101" s="45">
        <v>6.9282136894824708E-2</v>
      </c>
    </row>
    <row r="102" spans="1:8" ht="15.75">
      <c r="A102" s="829"/>
      <c r="B102" s="829" t="s">
        <v>121</v>
      </c>
      <c r="C102" s="586" t="s">
        <v>182</v>
      </c>
      <c r="D102" s="29">
        <v>6</v>
      </c>
      <c r="E102" s="29">
        <v>600</v>
      </c>
      <c r="F102" s="30">
        <v>360</v>
      </c>
      <c r="G102" s="390">
        <v>81.161720726938128</v>
      </c>
      <c r="H102" s="45">
        <v>0.11428571428571428</v>
      </c>
    </row>
    <row r="103" spans="1:8" ht="15.75">
      <c r="A103" s="829"/>
      <c r="B103" s="829"/>
      <c r="C103" s="586" t="s">
        <v>183</v>
      </c>
      <c r="D103" s="29">
        <v>6</v>
      </c>
      <c r="E103" s="29">
        <v>630</v>
      </c>
      <c r="F103" s="30">
        <v>390</v>
      </c>
      <c r="G103" s="390">
        <v>72.923163792729014</v>
      </c>
      <c r="H103" s="45">
        <v>6.3147668393782386E-2</v>
      </c>
    </row>
    <row r="104" spans="1:8" ht="15.75">
      <c r="A104" s="829"/>
      <c r="B104" s="829" t="s">
        <v>124</v>
      </c>
      <c r="C104" s="31" t="s">
        <v>125</v>
      </c>
      <c r="D104" s="27"/>
      <c r="E104" s="27"/>
      <c r="F104" s="27"/>
      <c r="G104" s="27"/>
      <c r="H104" s="27"/>
    </row>
    <row r="105" spans="1:8" ht="15.75">
      <c r="A105" s="829"/>
      <c r="B105" s="829"/>
      <c r="C105" s="586" t="s">
        <v>126</v>
      </c>
      <c r="D105" s="29">
        <v>1</v>
      </c>
      <c r="E105" s="29">
        <v>100</v>
      </c>
      <c r="F105" s="30">
        <v>60</v>
      </c>
      <c r="G105" s="390">
        <v>108.41499884978147</v>
      </c>
      <c r="H105" s="45">
        <v>0.39666666666666667</v>
      </c>
    </row>
    <row r="106" spans="1:8" ht="15.75">
      <c r="A106" s="829"/>
      <c r="B106" s="829" t="s">
        <v>127</v>
      </c>
      <c r="C106" s="32" t="s">
        <v>128</v>
      </c>
      <c r="D106" s="27"/>
      <c r="E106" s="27"/>
      <c r="F106" s="27"/>
      <c r="G106" s="27"/>
      <c r="H106" s="27"/>
    </row>
    <row r="107" spans="1:8" ht="15.75">
      <c r="A107" s="829"/>
      <c r="B107" s="829"/>
      <c r="C107" s="586" t="s">
        <v>129</v>
      </c>
      <c r="D107" s="29">
        <v>1</v>
      </c>
      <c r="E107" s="29">
        <v>100</v>
      </c>
      <c r="F107" s="30">
        <v>60</v>
      </c>
      <c r="G107" s="390">
        <v>154.45019553715204</v>
      </c>
      <c r="H107" s="45">
        <v>6.5134099616858232E-2</v>
      </c>
    </row>
    <row r="108" spans="1:8" ht="15.75">
      <c r="A108" s="829"/>
      <c r="B108" s="829"/>
      <c r="C108" s="31" t="s">
        <v>184</v>
      </c>
      <c r="D108" s="27"/>
      <c r="E108" s="27"/>
      <c r="F108" s="27"/>
      <c r="G108" s="27"/>
      <c r="H108" s="27"/>
    </row>
    <row r="109" spans="1:8" ht="15.75">
      <c r="A109" s="821" t="s">
        <v>147</v>
      </c>
      <c r="B109" s="821"/>
      <c r="C109" s="821"/>
      <c r="D109" s="616">
        <f>SUM(D94:D108)</f>
        <v>29</v>
      </c>
      <c r="E109" s="616">
        <f t="shared" ref="E109:F109" si="6">SUM(E94:E108)</f>
        <v>3730</v>
      </c>
      <c r="F109" s="616">
        <f t="shared" si="6"/>
        <v>2250</v>
      </c>
      <c r="G109" s="617">
        <v>75.528136830357482</v>
      </c>
      <c r="H109" s="614">
        <v>9.0746054519368721E-2</v>
      </c>
    </row>
    <row r="110" spans="1:8" ht="15.75">
      <c r="A110" s="821" t="s">
        <v>185</v>
      </c>
      <c r="B110" s="821"/>
      <c r="C110" s="821"/>
      <c r="D110" s="616">
        <f>D14+D25+D41+D50+D67+D85+D93+D109</f>
        <v>96</v>
      </c>
      <c r="E110" s="616">
        <f t="shared" ref="E110:F110" si="7">E14+E25+E41+E50+E67+E85+E93+E109</f>
        <v>12410</v>
      </c>
      <c r="F110" s="616">
        <f t="shared" si="7"/>
        <v>7570</v>
      </c>
      <c r="G110" s="617">
        <v>72.044752043503507</v>
      </c>
      <c r="H110" s="614">
        <v>9.5044679122664497E-2</v>
      </c>
    </row>
    <row r="111" spans="1:8">
      <c r="A111" s="35" t="s">
        <v>186</v>
      </c>
      <c r="B111" s="886" t="s">
        <v>375</v>
      </c>
      <c r="C111" s="886"/>
      <c r="D111" s="886"/>
      <c r="E111" s="886"/>
      <c r="F111" s="886"/>
      <c r="G111" s="886"/>
      <c r="H111" s="886"/>
    </row>
    <row r="112" spans="1:8">
      <c r="A112" s="36" t="s">
        <v>187</v>
      </c>
      <c r="B112" s="887" t="s">
        <v>188</v>
      </c>
      <c r="C112" s="887"/>
      <c r="D112" s="887"/>
      <c r="E112" s="887"/>
      <c r="F112" s="887"/>
      <c r="G112" s="887"/>
      <c r="H112" s="887"/>
    </row>
  </sheetData>
  <mergeCells count="58"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A110:C110"/>
    <mergeCell ref="B111:H111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54:B59"/>
    <mergeCell ref="B60:B63"/>
    <mergeCell ref="B64:B66"/>
    <mergeCell ref="A26:A40"/>
    <mergeCell ref="B26:B30"/>
    <mergeCell ref="B31:B36"/>
    <mergeCell ref="B37:B40"/>
    <mergeCell ref="A41:C41"/>
    <mergeCell ref="A42:A49"/>
    <mergeCell ref="B42:B49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H3:H5"/>
    <mergeCell ref="G3:G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3"/>
  <sheetViews>
    <sheetView topLeftCell="B1" zoomScale="75" zoomScaleNormal="75" workbookViewId="0">
      <selection activeCell="M10" sqref="M10"/>
    </sheetView>
  </sheetViews>
  <sheetFormatPr defaultRowHeight="15"/>
  <cols>
    <col min="1" max="1" width="17.7109375" customWidth="1"/>
    <col min="2" max="2" width="27.140625" bestFit="1" customWidth="1"/>
    <col min="3" max="3" width="16" customWidth="1"/>
    <col min="4" max="4" width="10.28515625" customWidth="1"/>
    <col min="6" max="6" width="12.42578125" customWidth="1"/>
    <col min="7" max="7" width="11.85546875" customWidth="1"/>
    <col min="8" max="8" width="16" customWidth="1"/>
    <col min="9" max="9" width="18.42578125" customWidth="1"/>
  </cols>
  <sheetData>
    <row r="1" spans="1:13" ht="27.75" customHeight="1">
      <c r="A1" s="888" t="s">
        <v>374</v>
      </c>
      <c r="B1" s="888"/>
      <c r="C1" s="888"/>
      <c r="D1" s="888"/>
      <c r="E1" s="888"/>
      <c r="F1" s="888"/>
      <c r="G1" s="888"/>
      <c r="H1" s="888"/>
      <c r="I1" s="888"/>
      <c r="J1" s="60"/>
      <c r="K1" s="60"/>
      <c r="L1" s="60"/>
      <c r="M1" s="60"/>
    </row>
    <row r="2" spans="1:13" ht="27.75" customHeight="1">
      <c r="A2" s="889" t="s">
        <v>198</v>
      </c>
      <c r="B2" s="889"/>
      <c r="C2" s="889"/>
      <c r="D2" s="889"/>
      <c r="E2" s="889"/>
      <c r="F2" s="889"/>
      <c r="G2" s="889"/>
      <c r="H2" s="889"/>
      <c r="I2" s="889"/>
      <c r="J2" s="61"/>
      <c r="K2" s="61"/>
      <c r="L2" s="61"/>
      <c r="M2" s="61"/>
    </row>
    <row r="3" spans="1:13" ht="15.75" customHeight="1">
      <c r="A3" s="829" t="s">
        <v>141</v>
      </c>
      <c r="B3" s="832" t="s">
        <v>1</v>
      </c>
      <c r="C3" s="893" t="s">
        <v>2</v>
      </c>
      <c r="D3" s="832" t="s">
        <v>132</v>
      </c>
      <c r="E3" s="832" t="s">
        <v>133</v>
      </c>
      <c r="F3" s="832" t="s">
        <v>196</v>
      </c>
      <c r="G3" s="832" t="s">
        <v>142</v>
      </c>
      <c r="H3" s="832" t="s">
        <v>367</v>
      </c>
      <c r="I3" s="832" t="s">
        <v>368</v>
      </c>
    </row>
    <row r="4" spans="1:13" ht="24.95" customHeight="1">
      <c r="A4" s="829"/>
      <c r="B4" s="832"/>
      <c r="C4" s="893"/>
      <c r="D4" s="832"/>
      <c r="E4" s="832"/>
      <c r="F4" s="832"/>
      <c r="G4" s="832"/>
      <c r="H4" s="832"/>
      <c r="I4" s="832"/>
    </row>
    <row r="5" spans="1:13" ht="58.5" customHeight="1">
      <c r="A5" s="829"/>
      <c r="B5" s="832"/>
      <c r="C5" s="893"/>
      <c r="D5" s="832"/>
      <c r="E5" s="832"/>
      <c r="F5" s="832"/>
      <c r="G5" s="832"/>
      <c r="H5" s="832"/>
      <c r="I5" s="832"/>
    </row>
    <row r="6" spans="1:13" ht="15.75">
      <c r="A6" s="829" t="s">
        <v>143</v>
      </c>
      <c r="B6" s="829" t="s">
        <v>4</v>
      </c>
      <c r="C6" s="586" t="s">
        <v>5</v>
      </c>
      <c r="D6" s="29">
        <v>1</v>
      </c>
      <c r="E6" s="29">
        <v>200</v>
      </c>
      <c r="F6" s="30">
        <v>80</v>
      </c>
      <c r="G6" s="133">
        <v>91.25</v>
      </c>
      <c r="H6" s="68">
        <v>100</v>
      </c>
      <c r="I6" s="33">
        <v>100</v>
      </c>
    </row>
    <row r="7" spans="1:13" ht="15.75">
      <c r="A7" s="829"/>
      <c r="B7" s="829"/>
      <c r="C7" s="586" t="s">
        <v>6</v>
      </c>
      <c r="D7" s="29">
        <v>1</v>
      </c>
      <c r="E7" s="29">
        <v>200</v>
      </c>
      <c r="F7" s="30">
        <v>80</v>
      </c>
      <c r="G7" s="133">
        <v>95.416666666666657</v>
      </c>
      <c r="H7" s="68">
        <v>97.816593886462883</v>
      </c>
      <c r="I7" s="33">
        <v>15.72052401746725</v>
      </c>
    </row>
    <row r="8" spans="1:13" ht="15.75">
      <c r="A8" s="829"/>
      <c r="B8" s="882" t="s">
        <v>7</v>
      </c>
      <c r="C8" s="123" t="s">
        <v>8</v>
      </c>
      <c r="D8" s="27"/>
      <c r="E8" s="27"/>
      <c r="F8" s="27"/>
      <c r="G8" s="134"/>
      <c r="H8" s="27"/>
      <c r="I8" s="27"/>
    </row>
    <row r="9" spans="1:13" ht="15.75">
      <c r="A9" s="829"/>
      <c r="B9" s="882"/>
      <c r="C9" s="31" t="s">
        <v>9</v>
      </c>
      <c r="D9" s="27"/>
      <c r="E9" s="27"/>
      <c r="F9" s="27"/>
      <c r="G9" s="134"/>
      <c r="H9" s="27"/>
      <c r="I9" s="27"/>
    </row>
    <row r="10" spans="1:13" ht="15.75">
      <c r="A10" s="829"/>
      <c r="B10" s="882"/>
      <c r="C10" s="31" t="s">
        <v>10</v>
      </c>
      <c r="D10" s="27"/>
      <c r="E10" s="27"/>
      <c r="F10" s="27"/>
      <c r="G10" s="134"/>
      <c r="H10" s="27"/>
      <c r="I10" s="27"/>
    </row>
    <row r="11" spans="1:13" ht="15.75">
      <c r="A11" s="829"/>
      <c r="B11" s="829" t="s">
        <v>11</v>
      </c>
      <c r="C11" s="31" t="s">
        <v>144</v>
      </c>
      <c r="D11" s="27"/>
      <c r="E11" s="27"/>
      <c r="F11" s="27"/>
      <c r="G11" s="27"/>
      <c r="H11" s="27"/>
      <c r="I11" s="27"/>
    </row>
    <row r="12" spans="1:13" ht="15.75">
      <c r="A12" s="829"/>
      <c r="B12" s="829"/>
      <c r="C12" s="586" t="s">
        <v>145</v>
      </c>
      <c r="D12" s="29">
        <v>1</v>
      </c>
      <c r="E12" s="29">
        <v>200</v>
      </c>
      <c r="F12" s="30">
        <v>80</v>
      </c>
      <c r="G12" s="133">
        <v>262.5</v>
      </c>
      <c r="H12" s="68">
        <v>79.047619047619051</v>
      </c>
      <c r="I12" s="33">
        <v>43.650793650793652</v>
      </c>
    </row>
    <row r="13" spans="1:13" ht="15.75">
      <c r="A13" s="829"/>
      <c r="B13" s="829"/>
      <c r="C13" s="123" t="s">
        <v>146</v>
      </c>
      <c r="D13" s="27"/>
      <c r="E13" s="27"/>
      <c r="F13" s="27"/>
      <c r="G13" s="27"/>
      <c r="H13" s="27"/>
      <c r="I13" s="27"/>
    </row>
    <row r="14" spans="1:13" ht="15.75">
      <c r="A14" s="821" t="s">
        <v>147</v>
      </c>
      <c r="B14" s="821"/>
      <c r="C14" s="821"/>
      <c r="D14" s="616">
        <f>SUM(D6:D13)</f>
        <v>3</v>
      </c>
      <c r="E14" s="616">
        <f>SUM(E6:E13)</f>
        <v>600</v>
      </c>
      <c r="F14" s="616">
        <f>SUM(F6:F13)</f>
        <v>240</v>
      </c>
      <c r="G14" s="618">
        <v>149.72222222222223</v>
      </c>
      <c r="H14" s="613">
        <v>87.291280148422999</v>
      </c>
      <c r="I14" s="603">
        <v>49.165120593692023</v>
      </c>
    </row>
    <row r="15" spans="1:13" ht="15.75" customHeight="1">
      <c r="A15" s="829" t="s">
        <v>148</v>
      </c>
      <c r="B15" s="833" t="s">
        <v>15</v>
      </c>
      <c r="C15" s="586" t="s">
        <v>16</v>
      </c>
      <c r="D15" s="29">
        <v>2</v>
      </c>
      <c r="E15" s="29">
        <v>200</v>
      </c>
      <c r="F15" s="30">
        <v>80</v>
      </c>
      <c r="G15" s="133">
        <v>80.416666666666657</v>
      </c>
      <c r="H15" s="68">
        <v>44.041450777202073</v>
      </c>
      <c r="I15" s="33">
        <v>13.989637305699482</v>
      </c>
    </row>
    <row r="16" spans="1:13" ht="15.75">
      <c r="A16" s="829"/>
      <c r="B16" s="834"/>
      <c r="C16" s="31" t="s">
        <v>17</v>
      </c>
      <c r="D16" s="19"/>
      <c r="E16" s="19"/>
      <c r="F16" s="19"/>
      <c r="G16" s="566"/>
      <c r="H16" s="19"/>
      <c r="I16" s="19"/>
    </row>
    <row r="17" spans="1:9" ht="15.75">
      <c r="A17" s="829"/>
      <c r="B17" s="894"/>
      <c r="C17" s="586" t="s">
        <v>18</v>
      </c>
      <c r="D17" s="29">
        <v>1</v>
      </c>
      <c r="E17" s="29">
        <v>100</v>
      </c>
      <c r="F17" s="30">
        <v>40</v>
      </c>
      <c r="G17" s="133">
        <v>143.33333333333334</v>
      </c>
      <c r="H17" s="68">
        <v>86.04651162790698</v>
      </c>
      <c r="I17" s="33">
        <v>72.674418604651152</v>
      </c>
    </row>
    <row r="18" spans="1:9" ht="15.75">
      <c r="A18" s="829"/>
      <c r="B18" s="829" t="s">
        <v>19</v>
      </c>
      <c r="C18" s="586" t="s">
        <v>20</v>
      </c>
      <c r="D18" s="29">
        <v>1</v>
      </c>
      <c r="E18" s="29">
        <v>200</v>
      </c>
      <c r="F18" s="30">
        <v>80</v>
      </c>
      <c r="G18" s="133">
        <v>61.250000000000007</v>
      </c>
      <c r="H18" s="68">
        <v>9.5238095238095237</v>
      </c>
      <c r="I18" s="33">
        <v>100</v>
      </c>
    </row>
    <row r="19" spans="1:9" ht="15.75">
      <c r="A19" s="829"/>
      <c r="B19" s="829"/>
      <c r="C19" s="31" t="s">
        <v>21</v>
      </c>
      <c r="D19" s="19"/>
      <c r="E19" s="19"/>
      <c r="F19" s="19"/>
      <c r="G19" s="566"/>
      <c r="H19" s="19"/>
      <c r="I19" s="19"/>
    </row>
    <row r="20" spans="1:9" ht="15.75">
      <c r="A20" s="829"/>
      <c r="B20" s="829" t="s">
        <v>22</v>
      </c>
      <c r="C20" s="31" t="s">
        <v>23</v>
      </c>
      <c r="D20" s="19"/>
      <c r="E20" s="19"/>
      <c r="F20" s="19"/>
      <c r="G20" s="566"/>
      <c r="H20" s="19"/>
      <c r="I20" s="19"/>
    </row>
    <row r="21" spans="1:9" ht="15.75">
      <c r="A21" s="829"/>
      <c r="B21" s="829"/>
      <c r="C21" s="586" t="s">
        <v>24</v>
      </c>
      <c r="D21" s="29">
        <v>1</v>
      </c>
      <c r="E21" s="29">
        <v>100</v>
      </c>
      <c r="F21" s="30">
        <v>40</v>
      </c>
      <c r="G21" s="133">
        <v>105</v>
      </c>
      <c r="H21" s="68">
        <v>100</v>
      </c>
      <c r="I21" s="33">
        <v>6.3492063492063489</v>
      </c>
    </row>
    <row r="22" spans="1:9" ht="15.75">
      <c r="A22" s="829"/>
      <c r="B22" s="829" t="s">
        <v>25</v>
      </c>
      <c r="C22" s="586" t="s">
        <v>26</v>
      </c>
      <c r="D22" s="29">
        <v>1</v>
      </c>
      <c r="E22" s="29">
        <v>200</v>
      </c>
      <c r="F22" s="30">
        <v>80</v>
      </c>
      <c r="G22" s="133">
        <v>100</v>
      </c>
      <c r="H22" s="68">
        <v>0</v>
      </c>
      <c r="I22" s="33">
        <v>100</v>
      </c>
    </row>
    <row r="23" spans="1:9" ht="15.75">
      <c r="A23" s="829"/>
      <c r="B23" s="829"/>
      <c r="C23" s="586" t="s">
        <v>27</v>
      </c>
      <c r="D23" s="29">
        <v>1</v>
      </c>
      <c r="E23" s="29">
        <v>200</v>
      </c>
      <c r="F23" s="30">
        <v>80</v>
      </c>
      <c r="G23" s="133">
        <v>123.75</v>
      </c>
      <c r="H23" s="68">
        <v>100</v>
      </c>
      <c r="I23" s="33">
        <v>100</v>
      </c>
    </row>
    <row r="24" spans="1:9" ht="15.75">
      <c r="A24" s="829"/>
      <c r="B24" s="829"/>
      <c r="C24" s="31" t="s">
        <v>149</v>
      </c>
      <c r="D24" s="19"/>
      <c r="E24" s="19"/>
      <c r="F24" s="19"/>
      <c r="G24" s="566"/>
      <c r="H24" s="19"/>
      <c r="I24" s="19"/>
    </row>
    <row r="25" spans="1:9" ht="15.75">
      <c r="A25" s="821" t="s">
        <v>147</v>
      </c>
      <c r="B25" s="821"/>
      <c r="C25" s="821"/>
      <c r="D25" s="616">
        <f>SUM(D15:D24)</f>
        <v>7</v>
      </c>
      <c r="E25" s="616">
        <f t="shared" ref="E25" si="0">SUM(E15:E24)</f>
        <v>1000</v>
      </c>
      <c r="F25" s="616">
        <f t="shared" ref="F25" si="1">SUM(F15:F24)</f>
        <v>400</v>
      </c>
      <c r="G25" s="618">
        <v>97.916666666666671</v>
      </c>
      <c r="H25" s="613">
        <v>57.021276595744688</v>
      </c>
      <c r="I25" s="603">
        <v>71.829787234042556</v>
      </c>
    </row>
    <row r="26" spans="1:9" ht="15.75">
      <c r="A26" s="829" t="s">
        <v>150</v>
      </c>
      <c r="B26" s="829" t="s">
        <v>29</v>
      </c>
      <c r="C26" s="31" t="s">
        <v>30</v>
      </c>
      <c r="D26" s="19"/>
      <c r="E26" s="19"/>
      <c r="F26" s="19"/>
      <c r="G26" s="566"/>
      <c r="H26" s="19"/>
      <c r="I26" s="19"/>
    </row>
    <row r="27" spans="1:9" ht="15.75">
      <c r="A27" s="829"/>
      <c r="B27" s="829"/>
      <c r="C27" s="31" t="s">
        <v>31</v>
      </c>
      <c r="D27" s="19"/>
      <c r="E27" s="19"/>
      <c r="F27" s="19"/>
      <c r="G27" s="566"/>
      <c r="H27" s="19"/>
      <c r="I27" s="19"/>
    </row>
    <row r="28" spans="1:9" ht="15.75">
      <c r="A28" s="829"/>
      <c r="B28" s="829"/>
      <c r="C28" s="586" t="s">
        <v>32</v>
      </c>
      <c r="D28" s="29">
        <v>1</v>
      </c>
      <c r="E28" s="29">
        <v>200</v>
      </c>
      <c r="F28" s="30">
        <v>80</v>
      </c>
      <c r="G28" s="133">
        <v>91.25</v>
      </c>
      <c r="H28" s="68">
        <v>94.520547945205479</v>
      </c>
      <c r="I28" s="33">
        <v>100</v>
      </c>
    </row>
    <row r="29" spans="1:9" ht="15.75">
      <c r="A29" s="829"/>
      <c r="B29" s="829"/>
      <c r="C29" s="586" t="s">
        <v>33</v>
      </c>
      <c r="D29" s="29">
        <v>1</v>
      </c>
      <c r="E29" s="29">
        <v>130</v>
      </c>
      <c r="F29" s="30">
        <v>40</v>
      </c>
      <c r="G29" s="133">
        <v>106.66666666666667</v>
      </c>
      <c r="H29" s="68">
        <v>35.9375</v>
      </c>
      <c r="I29" s="33">
        <v>96.875</v>
      </c>
    </row>
    <row r="30" spans="1:9" ht="15.75">
      <c r="A30" s="829"/>
      <c r="B30" s="829"/>
      <c r="C30" s="31" t="s">
        <v>151</v>
      </c>
      <c r="D30" s="19"/>
      <c r="E30" s="19"/>
      <c r="F30" s="19"/>
      <c r="G30" s="566"/>
      <c r="H30" s="19"/>
      <c r="I30" s="19"/>
    </row>
    <row r="31" spans="1:9" ht="15.75">
      <c r="A31" s="829"/>
      <c r="B31" s="829" t="s">
        <v>35</v>
      </c>
      <c r="C31" s="31" t="s">
        <v>36</v>
      </c>
      <c r="D31" s="19"/>
      <c r="E31" s="19"/>
      <c r="F31" s="19"/>
      <c r="G31" s="566"/>
      <c r="H31" s="19"/>
      <c r="I31" s="19"/>
    </row>
    <row r="32" spans="1:9" ht="15.75">
      <c r="A32" s="829"/>
      <c r="B32" s="829"/>
      <c r="C32" s="586" t="s">
        <v>37</v>
      </c>
      <c r="D32" s="29">
        <v>1</v>
      </c>
      <c r="E32" s="29">
        <v>100</v>
      </c>
      <c r="F32" s="30">
        <v>40</v>
      </c>
      <c r="G32" s="133">
        <v>20</v>
      </c>
      <c r="H32" s="68">
        <v>37.5</v>
      </c>
      <c r="I32" s="33">
        <v>100</v>
      </c>
    </row>
    <row r="33" spans="1:9" ht="15.75">
      <c r="A33" s="829"/>
      <c r="B33" s="829"/>
      <c r="C33" s="31" t="s">
        <v>38</v>
      </c>
      <c r="D33" s="19"/>
      <c r="E33" s="19"/>
      <c r="F33" s="19"/>
      <c r="G33" s="566"/>
      <c r="H33" s="19"/>
      <c r="I33" s="19"/>
    </row>
    <row r="34" spans="1:9" ht="15.75">
      <c r="A34" s="829"/>
      <c r="B34" s="829"/>
      <c r="C34" s="31" t="s">
        <v>39</v>
      </c>
      <c r="D34" s="19"/>
      <c r="E34" s="19"/>
      <c r="F34" s="19"/>
      <c r="G34" s="566"/>
      <c r="H34" s="19"/>
      <c r="I34" s="19"/>
    </row>
    <row r="35" spans="1:9" ht="15.75">
      <c r="A35" s="829"/>
      <c r="B35" s="829"/>
      <c r="C35" s="31" t="s">
        <v>40</v>
      </c>
      <c r="D35" s="29">
        <v>1</v>
      </c>
      <c r="E35" s="29">
        <v>200</v>
      </c>
      <c r="F35" s="30">
        <v>80</v>
      </c>
      <c r="G35" s="133">
        <v>0</v>
      </c>
      <c r="H35" s="68">
        <v>0</v>
      </c>
      <c r="I35" s="33">
        <v>0</v>
      </c>
    </row>
    <row r="36" spans="1:9" ht="15.75">
      <c r="A36" s="829"/>
      <c r="B36" s="829"/>
      <c r="C36" s="31" t="s">
        <v>152</v>
      </c>
      <c r="D36" s="19"/>
      <c r="E36" s="19"/>
      <c r="F36" s="19"/>
      <c r="G36" s="566"/>
      <c r="H36" s="19"/>
      <c r="I36" s="19"/>
    </row>
    <row r="37" spans="1:9" ht="15" customHeight="1">
      <c r="A37" s="829"/>
      <c r="B37" s="829" t="s">
        <v>42</v>
      </c>
      <c r="C37" s="31" t="s">
        <v>43</v>
      </c>
      <c r="D37" s="19"/>
      <c r="E37" s="19"/>
      <c r="F37" s="19"/>
      <c r="G37" s="566"/>
      <c r="H37" s="19"/>
      <c r="I37" s="19"/>
    </row>
    <row r="38" spans="1:9" ht="15.75">
      <c r="A38" s="829"/>
      <c r="B38" s="829"/>
      <c r="C38" s="31" t="s">
        <v>44</v>
      </c>
      <c r="D38" s="19"/>
      <c r="E38" s="19"/>
      <c r="F38" s="19"/>
      <c r="G38" s="566"/>
      <c r="H38" s="19"/>
      <c r="I38" s="19"/>
    </row>
    <row r="39" spans="1:9" ht="15.75">
      <c r="A39" s="829"/>
      <c r="B39" s="829"/>
      <c r="C39" s="586" t="s">
        <v>153</v>
      </c>
      <c r="D39" s="29">
        <v>1</v>
      </c>
      <c r="E39" s="29">
        <v>200</v>
      </c>
      <c r="F39" s="30">
        <v>80</v>
      </c>
      <c r="G39" s="133">
        <v>34.166666666666664</v>
      </c>
      <c r="H39" s="68">
        <v>0</v>
      </c>
      <c r="I39" s="33">
        <v>0</v>
      </c>
    </row>
    <row r="40" spans="1:9" ht="15.75">
      <c r="A40" s="829"/>
      <c r="B40" s="829"/>
      <c r="C40" s="586" t="s">
        <v>46</v>
      </c>
      <c r="D40" s="29">
        <v>1</v>
      </c>
      <c r="E40" s="29">
        <v>130</v>
      </c>
      <c r="F40" s="30">
        <v>40</v>
      </c>
      <c r="G40" s="133">
        <v>2.5</v>
      </c>
      <c r="H40" s="68">
        <v>0</v>
      </c>
      <c r="I40" s="33">
        <v>0</v>
      </c>
    </row>
    <row r="41" spans="1:9" ht="15.75">
      <c r="A41" s="821" t="s">
        <v>147</v>
      </c>
      <c r="B41" s="821"/>
      <c r="C41" s="821"/>
      <c r="D41" s="616">
        <f>SUM(D26:D40)</f>
        <v>6</v>
      </c>
      <c r="E41" s="616">
        <f t="shared" ref="E41" si="2">SUM(E26:E40)</f>
        <v>960</v>
      </c>
      <c r="F41" s="616">
        <f t="shared" ref="F41" si="3">SUM(F26:F40)</f>
        <v>360</v>
      </c>
      <c r="G41" s="618">
        <v>42.222222222222221</v>
      </c>
      <c r="H41" s="613">
        <v>73.68421052631578</v>
      </c>
      <c r="I41" s="603">
        <v>94.078947368421055</v>
      </c>
    </row>
    <row r="42" spans="1:9" ht="15.75">
      <c r="A42" s="829" t="s">
        <v>154</v>
      </c>
      <c r="B42" s="829" t="s">
        <v>47</v>
      </c>
      <c r="C42" s="586" t="s">
        <v>48</v>
      </c>
      <c r="D42" s="29">
        <v>1</v>
      </c>
      <c r="E42" s="29">
        <v>130</v>
      </c>
      <c r="F42" s="30">
        <v>40</v>
      </c>
      <c r="G42" s="133">
        <v>102.49999999999999</v>
      </c>
      <c r="H42" s="68">
        <v>57.72357723577236</v>
      </c>
      <c r="I42" s="33">
        <v>0</v>
      </c>
    </row>
    <row r="43" spans="1:9" ht="15.75">
      <c r="A43" s="829"/>
      <c r="B43" s="829"/>
      <c r="C43" s="31" t="s">
        <v>49</v>
      </c>
      <c r="D43" s="19"/>
      <c r="E43" s="19"/>
      <c r="F43" s="19"/>
      <c r="G43" s="566"/>
      <c r="H43" s="19"/>
      <c r="I43" s="19"/>
    </row>
    <row r="44" spans="1:9" ht="15.75">
      <c r="A44" s="829"/>
      <c r="B44" s="829"/>
      <c r="C44" s="31" t="s">
        <v>50</v>
      </c>
      <c r="D44" s="19"/>
      <c r="E44" s="19"/>
      <c r="F44" s="19"/>
      <c r="G44" s="566"/>
      <c r="H44" s="19"/>
      <c r="I44" s="19"/>
    </row>
    <row r="45" spans="1:9" ht="15.75">
      <c r="A45" s="829"/>
      <c r="B45" s="829"/>
      <c r="C45" s="31" t="s">
        <v>51</v>
      </c>
      <c r="D45" s="19"/>
      <c r="E45" s="19"/>
      <c r="F45" s="19"/>
      <c r="G45" s="566"/>
      <c r="H45" s="19"/>
      <c r="I45" s="19"/>
    </row>
    <row r="46" spans="1:9" ht="15.75">
      <c r="A46" s="829"/>
      <c r="B46" s="829"/>
      <c r="C46" s="31" t="s">
        <v>52</v>
      </c>
      <c r="D46" s="19"/>
      <c r="E46" s="19"/>
      <c r="F46" s="19"/>
      <c r="G46" s="566"/>
      <c r="H46" s="19"/>
      <c r="I46" s="19"/>
    </row>
    <row r="47" spans="1:9" ht="15.75">
      <c r="A47" s="829"/>
      <c r="B47" s="829"/>
      <c r="C47" s="31" t="s">
        <v>53</v>
      </c>
      <c r="D47" s="19"/>
      <c r="E47" s="19"/>
      <c r="F47" s="19"/>
      <c r="G47" s="566"/>
      <c r="H47" s="19"/>
      <c r="I47" s="19"/>
    </row>
    <row r="48" spans="1:9" ht="15.75">
      <c r="A48" s="829"/>
      <c r="B48" s="829"/>
      <c r="C48" s="31" t="s">
        <v>54</v>
      </c>
      <c r="D48" s="19"/>
      <c r="E48" s="19"/>
      <c r="F48" s="19"/>
      <c r="G48" s="566"/>
      <c r="H48" s="19"/>
      <c r="I48" s="19"/>
    </row>
    <row r="49" spans="1:9" ht="15.75">
      <c r="A49" s="829"/>
      <c r="B49" s="829"/>
      <c r="C49" s="31" t="s">
        <v>155</v>
      </c>
      <c r="D49" s="19"/>
      <c r="E49" s="19"/>
      <c r="F49" s="19"/>
      <c r="G49" s="566"/>
      <c r="H49" s="19"/>
      <c r="I49" s="19"/>
    </row>
    <row r="50" spans="1:9" ht="15.75">
      <c r="A50" s="821" t="s">
        <v>147</v>
      </c>
      <c r="B50" s="821"/>
      <c r="C50" s="821"/>
      <c r="D50" s="616">
        <f>SUM(D42:D49)</f>
        <v>1</v>
      </c>
      <c r="E50" s="616">
        <f t="shared" ref="E50" si="4">SUM(E42:E49)</f>
        <v>130</v>
      </c>
      <c r="F50" s="616">
        <f t="shared" ref="F50" si="5">SUM(F42:F49)</f>
        <v>40</v>
      </c>
      <c r="G50" s="618">
        <v>102.49999999999999</v>
      </c>
      <c r="H50" s="613">
        <v>57.72357723577236</v>
      </c>
      <c r="I50" s="603">
        <v>0</v>
      </c>
    </row>
    <row r="51" spans="1:9" ht="15.75" customHeight="1">
      <c r="A51" s="829" t="s">
        <v>156</v>
      </c>
      <c r="B51" s="890" t="s">
        <v>56</v>
      </c>
      <c r="C51" s="31" t="s">
        <v>57</v>
      </c>
      <c r="D51" s="27"/>
      <c r="E51" s="27"/>
      <c r="F51" s="27"/>
      <c r="G51" s="134"/>
      <c r="H51" s="27"/>
      <c r="I51" s="27"/>
    </row>
    <row r="52" spans="1:9" ht="15.75">
      <c r="A52" s="829"/>
      <c r="B52" s="891"/>
      <c r="C52" s="31" t="s">
        <v>58</v>
      </c>
      <c r="D52" s="27"/>
      <c r="E52" s="27"/>
      <c r="F52" s="27"/>
      <c r="G52" s="134"/>
      <c r="H52" s="27"/>
      <c r="I52" s="27"/>
    </row>
    <row r="53" spans="1:9" ht="15.75">
      <c r="A53" s="829"/>
      <c r="B53" s="892"/>
      <c r="C53" s="31" t="s">
        <v>157</v>
      </c>
      <c r="D53" s="27"/>
      <c r="E53" s="27"/>
      <c r="F53" s="27"/>
      <c r="G53" s="134"/>
      <c r="H53" s="27"/>
      <c r="I53" s="27"/>
    </row>
    <row r="54" spans="1:9" ht="15.75">
      <c r="A54" s="829"/>
      <c r="B54" s="829" t="s">
        <v>60</v>
      </c>
      <c r="C54" s="586" t="s">
        <v>61</v>
      </c>
      <c r="D54" s="29">
        <v>2</v>
      </c>
      <c r="E54" s="29">
        <v>200</v>
      </c>
      <c r="F54" s="30">
        <v>80</v>
      </c>
      <c r="G54" s="133">
        <v>202.08333333333331</v>
      </c>
      <c r="H54" s="68">
        <v>98.350515463917517</v>
      </c>
      <c r="I54" s="33">
        <v>98.350515463917517</v>
      </c>
    </row>
    <row r="55" spans="1:9" ht="15.75">
      <c r="A55" s="829"/>
      <c r="B55" s="829"/>
      <c r="C55" s="31" t="s">
        <v>62</v>
      </c>
      <c r="D55" s="19"/>
      <c r="E55" s="19"/>
      <c r="F55" s="19"/>
      <c r="G55" s="566"/>
      <c r="H55" s="19"/>
      <c r="I55" s="19"/>
    </row>
    <row r="56" spans="1:9" ht="15.75">
      <c r="A56" s="829"/>
      <c r="B56" s="829"/>
      <c r="C56" s="31" t="s">
        <v>63</v>
      </c>
      <c r="D56" s="19"/>
      <c r="E56" s="19"/>
      <c r="F56" s="19"/>
      <c r="G56" s="566"/>
      <c r="H56" s="19"/>
      <c r="I56" s="19"/>
    </row>
    <row r="57" spans="1:9" ht="15.75">
      <c r="A57" s="829"/>
      <c r="B57" s="829"/>
      <c r="C57" s="123" t="s">
        <v>64</v>
      </c>
      <c r="D57" s="29"/>
      <c r="E57" s="29"/>
      <c r="F57" s="30"/>
      <c r="G57" s="133"/>
      <c r="H57" s="68"/>
      <c r="I57" s="33"/>
    </row>
    <row r="58" spans="1:9" ht="15.75">
      <c r="A58" s="829"/>
      <c r="B58" s="829"/>
      <c r="C58" s="31" t="s">
        <v>65</v>
      </c>
      <c r="D58" s="19"/>
      <c r="E58" s="19"/>
      <c r="F58" s="19"/>
      <c r="G58" s="566"/>
      <c r="H58" s="19"/>
      <c r="I58" s="19"/>
    </row>
    <row r="59" spans="1:9" ht="15.75">
      <c r="A59" s="829"/>
      <c r="B59" s="829"/>
      <c r="C59" s="31" t="s">
        <v>66</v>
      </c>
      <c r="D59" s="19"/>
      <c r="E59" s="19"/>
      <c r="F59" s="19"/>
      <c r="G59" s="566"/>
      <c r="H59" s="19"/>
      <c r="I59" s="19"/>
    </row>
    <row r="60" spans="1:9" ht="15.75">
      <c r="A60" s="829"/>
      <c r="B60" s="829" t="s">
        <v>67</v>
      </c>
      <c r="C60" s="586" t="s">
        <v>68</v>
      </c>
      <c r="D60" s="29">
        <v>1</v>
      </c>
      <c r="E60" s="29">
        <v>130</v>
      </c>
      <c r="F60" s="30">
        <v>40</v>
      </c>
      <c r="G60" s="133">
        <v>102.49999999999999</v>
      </c>
      <c r="H60" s="68">
        <v>97.560975609756099</v>
      </c>
      <c r="I60" s="33">
        <v>97.560975609756099</v>
      </c>
    </row>
    <row r="61" spans="1:9" ht="15.75">
      <c r="A61" s="829"/>
      <c r="B61" s="829"/>
      <c r="C61" s="586" t="s">
        <v>69</v>
      </c>
      <c r="D61" s="29">
        <v>4</v>
      </c>
      <c r="E61" s="29">
        <v>430</v>
      </c>
      <c r="F61" s="30">
        <v>160</v>
      </c>
      <c r="G61" s="133">
        <v>37.083333333333336</v>
      </c>
      <c r="H61" s="68">
        <v>102.80898876404494</v>
      </c>
      <c r="I61" s="33">
        <v>98.876404494382015</v>
      </c>
    </row>
    <row r="62" spans="1:9" ht="15.75">
      <c r="A62" s="829"/>
      <c r="B62" s="829"/>
      <c r="C62" s="586" t="s">
        <v>70</v>
      </c>
      <c r="D62" s="29">
        <v>1</v>
      </c>
      <c r="E62" s="29">
        <v>100</v>
      </c>
      <c r="F62" s="30">
        <v>40</v>
      </c>
      <c r="G62" s="133">
        <v>47.5</v>
      </c>
      <c r="H62" s="68">
        <v>100</v>
      </c>
      <c r="I62" s="33">
        <v>100</v>
      </c>
    </row>
    <row r="63" spans="1:9" ht="15.75">
      <c r="A63" s="829"/>
      <c r="B63" s="829"/>
      <c r="C63" s="31" t="s">
        <v>158</v>
      </c>
      <c r="D63" s="19"/>
      <c r="E63" s="19"/>
      <c r="F63" s="19"/>
      <c r="G63" s="566"/>
      <c r="H63" s="19"/>
      <c r="I63" s="19"/>
    </row>
    <row r="64" spans="1:9" ht="15.75">
      <c r="A64" s="829"/>
      <c r="B64" s="829" t="s">
        <v>159</v>
      </c>
      <c r="C64" s="586" t="s">
        <v>160</v>
      </c>
      <c r="D64" s="29">
        <v>2</v>
      </c>
      <c r="E64" s="29">
        <v>200</v>
      </c>
      <c r="F64" s="30">
        <v>80</v>
      </c>
      <c r="G64" s="133">
        <v>184.16666666666669</v>
      </c>
      <c r="H64" s="68">
        <v>43.212669683257921</v>
      </c>
      <c r="I64" s="33">
        <v>8.3710407239818991</v>
      </c>
    </row>
    <row r="65" spans="1:9" ht="15.75">
      <c r="A65" s="829"/>
      <c r="B65" s="829"/>
      <c r="C65" s="586" t="s">
        <v>74</v>
      </c>
      <c r="D65" s="29">
        <v>2</v>
      </c>
      <c r="E65" s="29">
        <v>300</v>
      </c>
      <c r="F65" s="30">
        <v>120</v>
      </c>
      <c r="G65" s="133">
        <v>179.16666666666669</v>
      </c>
      <c r="H65" s="68">
        <v>85.891472868217051</v>
      </c>
      <c r="I65" s="33">
        <v>15.348837209302326</v>
      </c>
    </row>
    <row r="66" spans="1:9" ht="15.75">
      <c r="A66" s="829"/>
      <c r="B66" s="829"/>
      <c r="C66" s="123" t="s">
        <v>161</v>
      </c>
      <c r="D66" s="29"/>
      <c r="E66" s="29"/>
      <c r="F66" s="30"/>
      <c r="G66" s="133"/>
      <c r="H66" s="68"/>
      <c r="I66" s="33"/>
    </row>
    <row r="67" spans="1:9" ht="15.75">
      <c r="A67" s="821" t="s">
        <v>147</v>
      </c>
      <c r="B67" s="821"/>
      <c r="C67" s="821"/>
      <c r="D67" s="616">
        <f>SUM(D51:D66)</f>
        <v>12</v>
      </c>
      <c r="E67" s="616">
        <f t="shared" ref="E67" si="6">SUM(E51:E66)</f>
        <v>1360</v>
      </c>
      <c r="F67" s="616">
        <f t="shared" ref="F67" si="7">SUM(F51:F66)</f>
        <v>520</v>
      </c>
      <c r="G67" s="618">
        <v>123.71794871794873</v>
      </c>
      <c r="H67" s="613">
        <v>81.968911917098438</v>
      </c>
      <c r="I67" s="603">
        <v>50.051813471502591</v>
      </c>
    </row>
    <row r="68" spans="1:9" ht="15.75">
      <c r="A68" s="829" t="s">
        <v>162</v>
      </c>
      <c r="B68" s="589" t="s">
        <v>163</v>
      </c>
      <c r="C68" s="586" t="s">
        <v>164</v>
      </c>
      <c r="D68" s="29">
        <v>2</v>
      </c>
      <c r="E68" s="29">
        <v>300</v>
      </c>
      <c r="F68" s="30">
        <v>120</v>
      </c>
      <c r="G68" s="133">
        <v>30.277777777777782</v>
      </c>
      <c r="H68" s="68">
        <v>27.522935779816514</v>
      </c>
      <c r="I68" s="33">
        <v>101.83486238532109</v>
      </c>
    </row>
    <row r="69" spans="1:9" ht="15.75">
      <c r="A69" s="829"/>
      <c r="B69" s="829" t="s">
        <v>78</v>
      </c>
      <c r="C69" s="586" t="s">
        <v>165</v>
      </c>
      <c r="D69" s="29">
        <v>3</v>
      </c>
      <c r="E69" s="29">
        <v>400</v>
      </c>
      <c r="F69" s="30">
        <v>160</v>
      </c>
      <c r="G69" s="133">
        <v>49.583333333333329</v>
      </c>
      <c r="H69" s="68">
        <v>87.394957983193279</v>
      </c>
      <c r="I69" s="33">
        <v>100</v>
      </c>
    </row>
    <row r="70" spans="1:9" ht="15.75">
      <c r="A70" s="829"/>
      <c r="B70" s="829"/>
      <c r="C70" s="586" t="s">
        <v>80</v>
      </c>
      <c r="D70" s="29">
        <v>3</v>
      </c>
      <c r="E70" s="29">
        <v>400</v>
      </c>
      <c r="F70" s="30">
        <v>160</v>
      </c>
      <c r="G70" s="133">
        <v>49.375</v>
      </c>
      <c r="H70" s="68">
        <v>60.75949367088608</v>
      </c>
      <c r="I70" s="33">
        <v>97.468354430379748</v>
      </c>
    </row>
    <row r="71" spans="1:9" ht="15.75">
      <c r="A71" s="829"/>
      <c r="B71" s="829" t="s">
        <v>81</v>
      </c>
      <c r="C71" s="31" t="s">
        <v>82</v>
      </c>
      <c r="D71" s="19"/>
      <c r="E71" s="19"/>
      <c r="F71" s="19"/>
      <c r="G71" s="566"/>
      <c r="H71" s="19"/>
      <c r="I71" s="19"/>
    </row>
    <row r="72" spans="1:9" ht="15.75">
      <c r="A72" s="829"/>
      <c r="B72" s="829"/>
      <c r="C72" s="586" t="s">
        <v>83</v>
      </c>
      <c r="D72" s="29">
        <v>2</v>
      </c>
      <c r="E72" s="29">
        <v>200</v>
      </c>
      <c r="F72" s="30">
        <v>80</v>
      </c>
      <c r="G72" s="133">
        <v>91.666666666666657</v>
      </c>
      <c r="H72" s="68">
        <v>54.54545454545454</v>
      </c>
      <c r="I72" s="33">
        <v>77.72727272727272</v>
      </c>
    </row>
    <row r="73" spans="1:9" ht="15.75">
      <c r="A73" s="829"/>
      <c r="B73" s="829" t="s">
        <v>84</v>
      </c>
      <c r="C73" s="586" t="s">
        <v>85</v>
      </c>
      <c r="D73" s="29">
        <v>1</v>
      </c>
      <c r="E73" s="29">
        <v>100</v>
      </c>
      <c r="F73" s="30">
        <v>40</v>
      </c>
      <c r="G73" s="133">
        <v>77.5</v>
      </c>
      <c r="H73" s="68">
        <v>116.12903225806453</v>
      </c>
      <c r="I73" s="33">
        <v>80.645161290322577</v>
      </c>
    </row>
    <row r="74" spans="1:9" ht="15.75">
      <c r="A74" s="829"/>
      <c r="B74" s="829"/>
      <c r="C74" s="586" t="s">
        <v>86</v>
      </c>
      <c r="D74" s="29">
        <v>5</v>
      </c>
      <c r="E74" s="29">
        <v>600</v>
      </c>
      <c r="F74" s="30">
        <v>240</v>
      </c>
      <c r="G74" s="133">
        <v>80.416666666666671</v>
      </c>
      <c r="H74" s="68">
        <v>25.906735751295333</v>
      </c>
      <c r="I74" s="33">
        <v>89.29188255613127</v>
      </c>
    </row>
    <row r="75" spans="1:9" ht="15.75">
      <c r="A75" s="829"/>
      <c r="B75" s="829" t="s">
        <v>87</v>
      </c>
      <c r="C75" s="586" t="s">
        <v>88</v>
      </c>
      <c r="D75" s="29">
        <v>2</v>
      </c>
      <c r="E75" s="29">
        <v>200</v>
      </c>
      <c r="F75" s="30">
        <v>80</v>
      </c>
      <c r="G75" s="133">
        <v>120</v>
      </c>
      <c r="H75" s="68">
        <v>53.472222222222221</v>
      </c>
      <c r="I75" s="33">
        <v>68.055555555555557</v>
      </c>
    </row>
    <row r="76" spans="1:9" ht="15.75">
      <c r="A76" s="829"/>
      <c r="B76" s="829"/>
      <c r="C76" s="586" t="s">
        <v>89</v>
      </c>
      <c r="D76" s="29">
        <v>5</v>
      </c>
      <c r="E76" s="29">
        <v>530</v>
      </c>
      <c r="F76" s="30">
        <v>200</v>
      </c>
      <c r="G76" s="133">
        <v>119.5</v>
      </c>
      <c r="H76" s="68">
        <v>96.513249651324955</v>
      </c>
      <c r="I76" s="33">
        <v>79.079497907949786</v>
      </c>
    </row>
    <row r="77" spans="1:9" ht="15.75">
      <c r="A77" s="829"/>
      <c r="B77" s="829"/>
      <c r="C77" s="586" t="s">
        <v>90</v>
      </c>
      <c r="D77" s="29">
        <v>1</v>
      </c>
      <c r="E77" s="29">
        <v>200</v>
      </c>
      <c r="F77" s="30">
        <v>80</v>
      </c>
      <c r="G77" s="133">
        <v>100</v>
      </c>
      <c r="H77" s="68">
        <v>30</v>
      </c>
      <c r="I77" s="33">
        <v>87.5</v>
      </c>
    </row>
    <row r="78" spans="1:9" ht="15.75">
      <c r="A78" s="829"/>
      <c r="B78" s="829"/>
      <c r="C78" s="31" t="s">
        <v>166</v>
      </c>
      <c r="D78" s="19"/>
      <c r="E78" s="19"/>
      <c r="F78" s="19"/>
      <c r="G78" s="566"/>
      <c r="H78" s="19"/>
      <c r="I78" s="19"/>
    </row>
    <row r="79" spans="1:9" ht="15.75">
      <c r="A79" s="829"/>
      <c r="B79" s="829" t="s">
        <v>167</v>
      </c>
      <c r="C79" s="586" t="s">
        <v>93</v>
      </c>
      <c r="D79" s="29">
        <v>1</v>
      </c>
      <c r="E79" s="29">
        <v>100</v>
      </c>
      <c r="F79" s="30">
        <v>40</v>
      </c>
      <c r="G79" s="133">
        <v>111.66666666666667</v>
      </c>
      <c r="H79" s="68">
        <v>29.850746268656714</v>
      </c>
      <c r="I79" s="33">
        <v>98.507462686567166</v>
      </c>
    </row>
    <row r="80" spans="1:9" ht="15.75">
      <c r="A80" s="829"/>
      <c r="B80" s="829"/>
      <c r="C80" s="31" t="s">
        <v>168</v>
      </c>
      <c r="D80" s="19"/>
      <c r="E80" s="19"/>
      <c r="F80" s="19"/>
      <c r="G80" s="566"/>
      <c r="H80" s="19"/>
      <c r="I80" s="19"/>
    </row>
    <row r="81" spans="1:9" ht="15.75">
      <c r="A81" s="829"/>
      <c r="B81" s="829"/>
      <c r="C81" s="586" t="s">
        <v>169</v>
      </c>
      <c r="D81" s="29">
        <v>1</v>
      </c>
      <c r="E81" s="29">
        <v>100</v>
      </c>
      <c r="F81" s="30">
        <v>40</v>
      </c>
      <c r="G81" s="133">
        <v>89.166666666666657</v>
      </c>
      <c r="H81" s="68">
        <v>11.214953271028037</v>
      </c>
      <c r="I81" s="33">
        <v>103.73831775700934</v>
      </c>
    </row>
    <row r="82" spans="1:9" ht="15.75">
      <c r="A82" s="829"/>
      <c r="B82" s="829" t="s">
        <v>170</v>
      </c>
      <c r="C82" s="586" t="s">
        <v>171</v>
      </c>
      <c r="D82" s="29">
        <v>3</v>
      </c>
      <c r="E82" s="29">
        <v>400</v>
      </c>
      <c r="F82" s="30">
        <v>160</v>
      </c>
      <c r="G82" s="133">
        <v>127.29166666666667</v>
      </c>
      <c r="H82" s="68">
        <v>49.918166939443537</v>
      </c>
      <c r="I82" s="33">
        <v>77.741407528641574</v>
      </c>
    </row>
    <row r="83" spans="1:9" ht="15.75">
      <c r="A83" s="829"/>
      <c r="B83" s="829"/>
      <c r="C83" s="586" t="s">
        <v>172</v>
      </c>
      <c r="D83" s="29">
        <v>1</v>
      </c>
      <c r="E83" s="29">
        <v>100</v>
      </c>
      <c r="F83" s="30">
        <v>40</v>
      </c>
      <c r="G83" s="133">
        <v>173.33333333333331</v>
      </c>
      <c r="H83" s="68">
        <v>18.75</v>
      </c>
      <c r="I83" s="33">
        <v>109.61538461538463</v>
      </c>
    </row>
    <row r="84" spans="1:9" ht="15.75">
      <c r="A84" s="829"/>
      <c r="B84" s="829"/>
      <c r="C84" s="586" t="s">
        <v>173</v>
      </c>
      <c r="D84" s="29">
        <v>2</v>
      </c>
      <c r="E84" s="29">
        <v>300</v>
      </c>
      <c r="F84" s="30">
        <v>120</v>
      </c>
      <c r="G84" s="133">
        <v>103.6111111111111</v>
      </c>
      <c r="H84" s="68">
        <v>58.713136729222512</v>
      </c>
      <c r="I84" s="33">
        <v>74.798927613941018</v>
      </c>
    </row>
    <row r="85" spans="1:9" ht="15.75">
      <c r="A85" s="821" t="s">
        <v>147</v>
      </c>
      <c r="B85" s="821"/>
      <c r="C85" s="821"/>
      <c r="D85" s="616">
        <f>SUM(D68:D84)</f>
        <v>32</v>
      </c>
      <c r="E85" s="616">
        <f t="shared" ref="E85" si="8">SUM(E68:E84)</f>
        <v>3930</v>
      </c>
      <c r="F85" s="616">
        <f t="shared" ref="F85" si="9">SUM(F68:F84)</f>
        <v>1560</v>
      </c>
      <c r="G85" s="618">
        <v>88.760683760683762</v>
      </c>
      <c r="H85" s="613">
        <v>55.199807414540203</v>
      </c>
      <c r="I85" s="603">
        <v>85.243139142994707</v>
      </c>
    </row>
    <row r="86" spans="1:9" ht="15.75">
      <c r="A86" s="829" t="s">
        <v>174</v>
      </c>
      <c r="B86" s="829" t="s">
        <v>100</v>
      </c>
      <c r="C86" s="31" t="s">
        <v>101</v>
      </c>
      <c r="D86" s="19"/>
      <c r="E86" s="19"/>
      <c r="F86" s="19"/>
      <c r="G86" s="566"/>
      <c r="H86" s="19"/>
      <c r="I86" s="19"/>
    </row>
    <row r="87" spans="1:9" ht="15.75">
      <c r="A87" s="829"/>
      <c r="B87" s="829"/>
      <c r="C87" s="31" t="s">
        <v>102</v>
      </c>
      <c r="D87" s="19"/>
      <c r="E87" s="19"/>
      <c r="F87" s="19"/>
      <c r="G87" s="566"/>
      <c r="H87" s="19"/>
      <c r="I87" s="19"/>
    </row>
    <row r="88" spans="1:9" ht="15.75">
      <c r="A88" s="829"/>
      <c r="B88" s="829"/>
      <c r="C88" s="586" t="s">
        <v>103</v>
      </c>
      <c r="D88" s="29">
        <v>1</v>
      </c>
      <c r="E88" s="29">
        <v>100</v>
      </c>
      <c r="F88" s="270">
        <v>40</v>
      </c>
      <c r="G88" s="135">
        <v>114.99999999999999</v>
      </c>
      <c r="H88" s="68">
        <v>85.507246376811594</v>
      </c>
      <c r="I88" s="33">
        <v>57.971014492753625</v>
      </c>
    </row>
    <row r="89" spans="1:9" ht="15.75">
      <c r="A89" s="829"/>
      <c r="B89" s="589" t="s">
        <v>104</v>
      </c>
      <c r="C89" s="586" t="s">
        <v>105</v>
      </c>
      <c r="D89" s="19">
        <v>1</v>
      </c>
      <c r="E89" s="19">
        <v>100</v>
      </c>
      <c r="F89" s="19">
        <v>40</v>
      </c>
      <c r="G89" s="566">
        <v>201.66666666666666</v>
      </c>
      <c r="H89" s="19">
        <v>1.2396694214876034</v>
      </c>
      <c r="I89" s="19">
        <v>1.2396694214876034</v>
      </c>
    </row>
    <row r="90" spans="1:9" ht="15.75">
      <c r="A90" s="829"/>
      <c r="B90" s="829" t="s">
        <v>175</v>
      </c>
      <c r="C90" s="31" t="s">
        <v>107</v>
      </c>
      <c r="D90" s="19"/>
      <c r="E90" s="19"/>
      <c r="F90" s="19"/>
      <c r="G90" s="566"/>
      <c r="H90" s="19"/>
      <c r="I90" s="19"/>
    </row>
    <row r="91" spans="1:9" ht="15.75">
      <c r="A91" s="829"/>
      <c r="B91" s="829"/>
      <c r="C91" s="586" t="s">
        <v>108</v>
      </c>
      <c r="D91" s="29">
        <v>3</v>
      </c>
      <c r="E91" s="29">
        <v>400</v>
      </c>
      <c r="F91" s="29">
        <v>120</v>
      </c>
      <c r="G91" s="133">
        <v>101.94444444444444</v>
      </c>
      <c r="H91" s="68">
        <v>38.147138964577657</v>
      </c>
      <c r="I91" s="33">
        <v>98.365122615803813</v>
      </c>
    </row>
    <row r="92" spans="1:9" ht="15.75">
      <c r="A92" s="829"/>
      <c r="B92" s="829"/>
      <c r="C92" s="586" t="s">
        <v>176</v>
      </c>
      <c r="D92" s="29">
        <v>1</v>
      </c>
      <c r="E92" s="29">
        <v>100</v>
      </c>
      <c r="F92" s="30">
        <v>40</v>
      </c>
      <c r="G92" s="133">
        <v>124.16666666666667</v>
      </c>
      <c r="H92" s="68">
        <v>28.187919463087248</v>
      </c>
      <c r="I92" s="33">
        <v>80.536912751677846</v>
      </c>
    </row>
    <row r="93" spans="1:9" ht="15.75">
      <c r="A93" s="821" t="s">
        <v>147</v>
      </c>
      <c r="B93" s="821"/>
      <c r="C93" s="821"/>
      <c r="D93" s="616">
        <f>SUM(D86:D92)</f>
        <v>6</v>
      </c>
      <c r="E93" s="616">
        <f t="shared" ref="E93" si="10">SUM(E86:E92)</f>
        <v>700</v>
      </c>
      <c r="F93" s="616">
        <f t="shared" ref="F93" si="11">SUM(F86:F92)</f>
        <v>240</v>
      </c>
      <c r="G93" s="618">
        <v>124.44444444444444</v>
      </c>
      <c r="H93" s="613">
        <v>33.816964285714285</v>
      </c>
      <c r="I93" s="603">
        <v>62.946428571428569</v>
      </c>
    </row>
    <row r="94" spans="1:9" ht="15.75">
      <c r="A94" s="829" t="s">
        <v>177</v>
      </c>
      <c r="B94" s="829" t="s">
        <v>110</v>
      </c>
      <c r="C94" s="586" t="s">
        <v>111</v>
      </c>
      <c r="D94" s="29">
        <v>4</v>
      </c>
      <c r="E94" s="29">
        <v>400</v>
      </c>
      <c r="F94" s="30">
        <v>160</v>
      </c>
      <c r="G94" s="133">
        <v>98.75</v>
      </c>
      <c r="H94" s="68">
        <v>99.367088607594937</v>
      </c>
      <c r="I94" s="33">
        <v>32.911392405063289</v>
      </c>
    </row>
    <row r="95" spans="1:9" ht="15.75">
      <c r="A95" s="829"/>
      <c r="B95" s="829"/>
      <c r="C95" s="586" t="s">
        <v>112</v>
      </c>
      <c r="D95" s="29">
        <v>2</v>
      </c>
      <c r="E95" s="29">
        <v>300</v>
      </c>
      <c r="F95" s="30">
        <v>120</v>
      </c>
      <c r="G95" s="133">
        <v>94.166666666666671</v>
      </c>
      <c r="H95" s="68">
        <v>93.510324483775804</v>
      </c>
      <c r="I95" s="33">
        <v>79.056047197640126</v>
      </c>
    </row>
    <row r="96" spans="1:9" ht="15.75">
      <c r="A96" s="829"/>
      <c r="B96" s="829"/>
      <c r="C96" s="31" t="s">
        <v>178</v>
      </c>
      <c r="D96" s="19"/>
      <c r="E96" s="19"/>
      <c r="F96" s="19"/>
      <c r="G96" s="566"/>
      <c r="H96" s="19"/>
      <c r="I96" s="19"/>
    </row>
    <row r="97" spans="1:11" ht="15.75">
      <c r="A97" s="829"/>
      <c r="B97" s="829" t="s">
        <v>114</v>
      </c>
      <c r="C97" s="586" t="s">
        <v>179</v>
      </c>
      <c r="D97" s="29">
        <v>2</v>
      </c>
      <c r="E97" s="29">
        <v>500</v>
      </c>
      <c r="F97" s="30">
        <v>200</v>
      </c>
      <c r="G97" s="133">
        <v>33.166666666666664</v>
      </c>
      <c r="H97" s="68">
        <v>28.643216080402013</v>
      </c>
      <c r="I97" s="33">
        <v>101.00502512562815</v>
      </c>
    </row>
    <row r="98" spans="1:11" ht="15.75">
      <c r="A98" s="829"/>
      <c r="B98" s="829"/>
      <c r="C98" s="586" t="s">
        <v>116</v>
      </c>
      <c r="D98" s="29">
        <v>1</v>
      </c>
      <c r="E98" s="29">
        <v>100</v>
      </c>
      <c r="F98" s="30">
        <v>40</v>
      </c>
      <c r="G98" s="133">
        <v>87.5</v>
      </c>
      <c r="H98" s="68">
        <v>17.142857142857142</v>
      </c>
      <c r="I98" s="33">
        <v>0</v>
      </c>
    </row>
    <row r="99" spans="1:11" ht="15.75">
      <c r="A99" s="829"/>
      <c r="B99" s="829"/>
      <c r="C99" s="31" t="s">
        <v>117</v>
      </c>
      <c r="D99" s="19"/>
      <c r="E99" s="19"/>
      <c r="F99" s="19"/>
      <c r="G99" s="566"/>
      <c r="H99" s="19"/>
      <c r="I99" s="19"/>
    </row>
    <row r="100" spans="1:11" ht="15.75">
      <c r="A100" s="829"/>
      <c r="B100" s="829" t="s">
        <v>180</v>
      </c>
      <c r="C100" s="586" t="s">
        <v>181</v>
      </c>
      <c r="D100" s="29">
        <v>4</v>
      </c>
      <c r="E100" s="29">
        <v>700</v>
      </c>
      <c r="F100" s="30">
        <v>280</v>
      </c>
      <c r="G100" s="133">
        <v>43.80952380952381</v>
      </c>
      <c r="H100" s="68">
        <v>38.586956521739133</v>
      </c>
      <c r="I100" s="33">
        <v>99.728260869565219</v>
      </c>
    </row>
    <row r="101" spans="1:11" ht="15.75">
      <c r="A101" s="829"/>
      <c r="B101" s="829"/>
      <c r="C101" s="586" t="s">
        <v>120</v>
      </c>
      <c r="D101" s="29">
        <v>2</v>
      </c>
      <c r="E101" s="29">
        <v>300</v>
      </c>
      <c r="F101" s="30">
        <v>120</v>
      </c>
      <c r="G101" s="133">
        <v>67.777777777777771</v>
      </c>
      <c r="H101" s="68">
        <v>47.540983606557376</v>
      </c>
      <c r="I101" s="33">
        <v>102.04918032786885</v>
      </c>
    </row>
    <row r="102" spans="1:11" ht="15.75">
      <c r="A102" s="829"/>
      <c r="B102" s="829" t="s">
        <v>121</v>
      </c>
      <c r="C102" s="586" t="s">
        <v>182</v>
      </c>
      <c r="D102" s="29">
        <v>6</v>
      </c>
      <c r="E102" s="29">
        <v>600</v>
      </c>
      <c r="F102" s="30">
        <v>240</v>
      </c>
      <c r="G102" s="133">
        <v>20.833333333333336</v>
      </c>
      <c r="H102" s="68">
        <v>166.66666666666669</v>
      </c>
      <c r="I102" s="33">
        <v>98</v>
      </c>
    </row>
    <row r="103" spans="1:11" ht="15.75">
      <c r="A103" s="829"/>
      <c r="B103" s="829"/>
      <c r="C103" s="586" t="s">
        <v>183</v>
      </c>
      <c r="D103" s="29">
        <v>6</v>
      </c>
      <c r="E103" s="29">
        <v>630</v>
      </c>
      <c r="F103" s="30">
        <v>240</v>
      </c>
      <c r="G103" s="133">
        <v>11.388888888888889</v>
      </c>
      <c r="H103" s="68">
        <v>67.073170731707322</v>
      </c>
      <c r="I103" s="33">
        <v>102.4390243902439</v>
      </c>
    </row>
    <row r="104" spans="1:11" ht="15.75">
      <c r="A104" s="829"/>
      <c r="B104" s="829" t="s">
        <v>124</v>
      </c>
      <c r="C104" s="31" t="s">
        <v>125</v>
      </c>
      <c r="D104" s="19"/>
      <c r="E104" s="19"/>
      <c r="F104" s="19"/>
      <c r="G104" s="566"/>
      <c r="H104" s="19"/>
      <c r="I104" s="19"/>
    </row>
    <row r="105" spans="1:11" ht="15.75">
      <c r="A105" s="829"/>
      <c r="B105" s="829"/>
      <c r="C105" s="586" t="s">
        <v>126</v>
      </c>
      <c r="D105" s="29">
        <v>1</v>
      </c>
      <c r="E105" s="29">
        <v>100</v>
      </c>
      <c r="F105" s="30">
        <v>40</v>
      </c>
      <c r="G105" s="133">
        <v>458.33333333333337</v>
      </c>
      <c r="H105" s="68">
        <v>50.909090909090907</v>
      </c>
      <c r="I105" s="33">
        <v>21.818181818181817</v>
      </c>
    </row>
    <row r="106" spans="1:11" ht="15.75">
      <c r="A106" s="829"/>
      <c r="B106" s="829" t="s">
        <v>127</v>
      </c>
      <c r="C106" s="31" t="s">
        <v>128</v>
      </c>
      <c r="D106" s="19"/>
      <c r="E106" s="19"/>
      <c r="F106" s="270"/>
      <c r="G106" s="136"/>
      <c r="H106" s="68"/>
      <c r="I106" s="19"/>
    </row>
    <row r="107" spans="1:11" ht="15.75">
      <c r="A107" s="829"/>
      <c r="B107" s="829"/>
      <c r="C107" s="586" t="s">
        <v>129</v>
      </c>
      <c r="D107" s="29">
        <v>1</v>
      </c>
      <c r="E107" s="29">
        <v>100</v>
      </c>
      <c r="F107" s="30">
        <v>40</v>
      </c>
      <c r="G107" s="133">
        <v>204.99999999999997</v>
      </c>
      <c r="H107" s="68">
        <v>83.739837398373979</v>
      </c>
      <c r="I107" s="33">
        <v>35.365853658536587</v>
      </c>
    </row>
    <row r="108" spans="1:11" ht="15.75">
      <c r="A108" s="829"/>
      <c r="B108" s="829"/>
      <c r="C108" s="31" t="s">
        <v>184</v>
      </c>
      <c r="D108" s="19"/>
      <c r="E108" s="19"/>
      <c r="F108" s="19"/>
      <c r="G108" s="566"/>
      <c r="H108" s="19"/>
      <c r="I108" s="19"/>
    </row>
    <row r="109" spans="1:11" ht="15.75">
      <c r="A109" s="821" t="s">
        <v>147</v>
      </c>
      <c r="B109" s="821"/>
      <c r="C109" s="821"/>
      <c r="D109" s="616">
        <f>SUM(D94:D108)</f>
        <v>29</v>
      </c>
      <c r="E109" s="616">
        <f t="shared" ref="E109:F109" si="12">SUM(E94:E108)</f>
        <v>3730</v>
      </c>
      <c r="F109" s="616">
        <f t="shared" si="12"/>
        <v>1480</v>
      </c>
      <c r="G109" s="618">
        <v>62.094594594594597</v>
      </c>
      <c r="H109" s="613">
        <v>69.350743561842592</v>
      </c>
      <c r="I109" s="603">
        <v>60.89952847297787</v>
      </c>
    </row>
    <row r="110" spans="1:11" ht="15.75">
      <c r="A110" s="821" t="s">
        <v>185</v>
      </c>
      <c r="B110" s="821"/>
      <c r="C110" s="821"/>
      <c r="D110" s="616">
        <f>D14+D25+D41+D50+D67+D85+D93+D109</f>
        <v>96</v>
      </c>
      <c r="E110" s="616">
        <f t="shared" ref="E110:F110" si="13">E14+E25+E41+E50+E67+E85+E93+E109</f>
        <v>12410</v>
      </c>
      <c r="F110" s="616">
        <f t="shared" si="13"/>
        <v>4840</v>
      </c>
      <c r="G110" s="618">
        <v>74.426666666666677</v>
      </c>
      <c r="H110" s="613">
        <v>64.507916302012887</v>
      </c>
      <c r="I110" s="603">
        <v>76.612325331422426</v>
      </c>
      <c r="J110" s="64"/>
    </row>
    <row r="111" spans="1:11">
      <c r="A111" s="69" t="s">
        <v>186</v>
      </c>
      <c r="B111" s="895" t="s">
        <v>375</v>
      </c>
      <c r="C111" s="886"/>
      <c r="D111" s="886"/>
      <c r="E111" s="886"/>
      <c r="F111" s="886"/>
      <c r="G111" s="886"/>
      <c r="H111" s="886"/>
      <c r="I111" s="886"/>
      <c r="J111" s="65"/>
    </row>
    <row r="112" spans="1:11">
      <c r="A112" s="58" t="s">
        <v>187</v>
      </c>
      <c r="B112" s="896" t="s">
        <v>188</v>
      </c>
      <c r="C112" s="887"/>
      <c r="D112" s="887"/>
      <c r="E112" s="887"/>
      <c r="F112" s="887"/>
      <c r="G112" s="887"/>
      <c r="H112" s="887"/>
      <c r="I112" s="887"/>
      <c r="J112" s="66"/>
      <c r="K112" s="67"/>
    </row>
    <row r="113" spans="8:10">
      <c r="H113" s="4"/>
      <c r="I113" s="4"/>
      <c r="J113" s="4"/>
    </row>
  </sheetData>
  <mergeCells count="59"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110:C110"/>
    <mergeCell ref="B111:I111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4"/>
  <sheetViews>
    <sheetView zoomScale="75" zoomScaleNormal="75" workbookViewId="0">
      <pane ySplit="5" topLeftCell="A6" activePane="bottomLeft" state="frozenSplit"/>
      <selection activeCell="A2" sqref="A2:J2"/>
      <selection pane="bottomLeft" activeCell="N31" sqref="N31"/>
    </sheetView>
  </sheetViews>
  <sheetFormatPr defaultRowHeight="15"/>
  <cols>
    <col min="1" max="1" width="17.7109375" customWidth="1"/>
    <col min="2" max="2" width="26" customWidth="1"/>
    <col min="3" max="3" width="33" customWidth="1"/>
    <col min="4" max="4" width="13.7109375" hidden="1" customWidth="1"/>
    <col min="5" max="5" width="10.4257812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9" s="37" customFormat="1" ht="20.100000000000001" customHeight="1">
      <c r="A1" s="897" t="s">
        <v>374</v>
      </c>
      <c r="B1" s="897"/>
      <c r="C1" s="897"/>
      <c r="D1" s="897"/>
      <c r="E1" s="897"/>
      <c r="F1" s="897"/>
      <c r="G1" s="897"/>
      <c r="H1" s="897"/>
      <c r="I1" s="897"/>
    </row>
    <row r="2" spans="1:9" s="37" customFormat="1" ht="24.95" customHeight="1">
      <c r="A2" s="897" t="s">
        <v>195</v>
      </c>
      <c r="B2" s="897"/>
      <c r="C2" s="897"/>
      <c r="D2" s="897"/>
      <c r="E2" s="897"/>
      <c r="F2" s="897"/>
      <c r="G2" s="897"/>
      <c r="H2" s="897"/>
      <c r="I2" s="897"/>
    </row>
    <row r="3" spans="1:9" ht="21.75" customHeight="1">
      <c r="A3" s="864" t="s">
        <v>141</v>
      </c>
      <c r="B3" s="862" t="s">
        <v>1</v>
      </c>
      <c r="C3" s="863" t="s">
        <v>2</v>
      </c>
      <c r="D3" s="619"/>
      <c r="E3" s="863" t="s">
        <v>194</v>
      </c>
      <c r="F3" s="863" t="s">
        <v>133</v>
      </c>
      <c r="G3" s="861" t="s">
        <v>191</v>
      </c>
      <c r="H3" s="861" t="s">
        <v>253</v>
      </c>
      <c r="I3" s="861" t="s">
        <v>252</v>
      </c>
    </row>
    <row r="4" spans="1:9" ht="21.75" customHeight="1">
      <c r="A4" s="864"/>
      <c r="B4" s="862"/>
      <c r="C4" s="863"/>
      <c r="D4" s="619" t="s">
        <v>192</v>
      </c>
      <c r="E4" s="863"/>
      <c r="F4" s="863"/>
      <c r="G4" s="861"/>
      <c r="H4" s="861"/>
      <c r="I4" s="861"/>
    </row>
    <row r="5" spans="1:9" ht="67.5" customHeight="1">
      <c r="A5" s="864"/>
      <c r="B5" s="862"/>
      <c r="C5" s="863"/>
      <c r="D5" s="620" t="s">
        <v>193</v>
      </c>
      <c r="E5" s="863"/>
      <c r="F5" s="863"/>
      <c r="G5" s="861"/>
      <c r="H5" s="861"/>
      <c r="I5" s="861"/>
    </row>
    <row r="6" spans="1:9" ht="19.5" customHeight="1">
      <c r="A6" s="829" t="s">
        <v>143</v>
      </c>
      <c r="B6" s="832" t="s">
        <v>4</v>
      </c>
      <c r="C6" s="586" t="s">
        <v>5</v>
      </c>
      <c r="D6" s="40"/>
      <c r="E6" s="15">
        <v>1</v>
      </c>
      <c r="F6" s="15">
        <v>1000</v>
      </c>
      <c r="G6" s="44">
        <v>1.0143333333333333</v>
      </c>
      <c r="H6" s="804">
        <v>189.5</v>
      </c>
      <c r="I6" s="45">
        <v>0.30200460072297075</v>
      </c>
    </row>
    <row r="7" spans="1:9" ht="19.5" customHeight="1">
      <c r="A7" s="829"/>
      <c r="B7" s="832"/>
      <c r="C7" s="586" t="s">
        <v>6</v>
      </c>
      <c r="D7" s="46"/>
      <c r="E7" s="15">
        <v>1</v>
      </c>
      <c r="F7" s="15">
        <v>1000</v>
      </c>
      <c r="G7" s="44">
        <v>1.0046666666666666</v>
      </c>
      <c r="H7" s="804">
        <v>7.25</v>
      </c>
      <c r="I7" s="45">
        <v>3.2846715328467155E-2</v>
      </c>
    </row>
    <row r="8" spans="1:9" ht="19.5" customHeight="1">
      <c r="A8" s="829"/>
      <c r="B8" s="832" t="s">
        <v>7</v>
      </c>
      <c r="C8" s="586" t="s">
        <v>8</v>
      </c>
      <c r="D8" s="46"/>
      <c r="E8" s="39">
        <v>1</v>
      </c>
      <c r="F8" s="39">
        <v>1000</v>
      </c>
      <c r="G8" s="44">
        <v>0</v>
      </c>
      <c r="H8" s="25" t="e">
        <v>#DIV/0!</v>
      </c>
      <c r="I8" s="45" t="e">
        <v>#DIV/0!</v>
      </c>
    </row>
    <row r="9" spans="1:9" ht="19.5" customHeight="1">
      <c r="A9" s="829"/>
      <c r="B9" s="832"/>
      <c r="C9" s="621" t="s">
        <v>9</v>
      </c>
      <c r="D9" s="38"/>
      <c r="E9" s="27"/>
      <c r="F9" s="27"/>
      <c r="G9" s="27"/>
      <c r="H9" s="27"/>
      <c r="I9" s="27"/>
    </row>
    <row r="10" spans="1:9" ht="19.5" customHeight="1">
      <c r="A10" s="829"/>
      <c r="B10" s="832"/>
      <c r="C10" s="621" t="s">
        <v>10</v>
      </c>
      <c r="D10" s="40"/>
      <c r="E10" s="27"/>
      <c r="F10" s="27"/>
      <c r="G10" s="27"/>
      <c r="H10" s="27"/>
      <c r="I10" s="27"/>
    </row>
    <row r="11" spans="1:9" ht="19.5" customHeight="1">
      <c r="A11" s="829"/>
      <c r="B11" s="832" t="s">
        <v>11</v>
      </c>
      <c r="C11" s="621" t="s">
        <v>12</v>
      </c>
      <c r="D11" s="46"/>
      <c r="E11" s="27"/>
      <c r="F11" s="27"/>
      <c r="G11" s="27"/>
      <c r="H11" s="27"/>
      <c r="I11" s="27"/>
    </row>
    <row r="12" spans="1:9" ht="19.5" customHeight="1">
      <c r="A12" s="829"/>
      <c r="B12" s="832"/>
      <c r="C12" s="586" t="s">
        <v>13</v>
      </c>
      <c r="D12" s="40"/>
      <c r="E12" s="39">
        <v>1</v>
      </c>
      <c r="F12" s="39">
        <v>1000</v>
      </c>
      <c r="G12" s="44">
        <v>0.64333333333333342</v>
      </c>
      <c r="H12" s="804">
        <v>11.571428571428571</v>
      </c>
      <c r="I12" s="45">
        <v>0</v>
      </c>
    </row>
    <row r="13" spans="1:9" ht="19.5" customHeight="1">
      <c r="A13" s="829"/>
      <c r="B13" s="832"/>
      <c r="C13" s="621" t="s">
        <v>14</v>
      </c>
      <c r="D13" s="47"/>
      <c r="E13" s="27"/>
      <c r="F13" s="27"/>
      <c r="G13" s="27"/>
      <c r="H13" s="27"/>
      <c r="I13" s="27"/>
    </row>
    <row r="14" spans="1:9" ht="19.5" customHeight="1">
      <c r="A14" s="821" t="s">
        <v>147</v>
      </c>
      <c r="B14" s="821"/>
      <c r="C14" s="821"/>
      <c r="D14" s="47"/>
      <c r="E14" s="616">
        <v>4</v>
      </c>
      <c r="F14" s="616">
        <v>4000</v>
      </c>
      <c r="G14" s="623">
        <v>0.66558333333333342</v>
      </c>
      <c r="H14" s="614">
        <v>11.5</v>
      </c>
      <c r="I14" s="614">
        <v>0.12745711781645172</v>
      </c>
    </row>
    <row r="15" spans="1:9" ht="19.5" customHeight="1">
      <c r="A15" s="829" t="s">
        <v>148</v>
      </c>
      <c r="B15" s="832" t="s">
        <v>15</v>
      </c>
      <c r="C15" s="621" t="s">
        <v>16</v>
      </c>
      <c r="D15" s="40"/>
      <c r="E15" s="27"/>
      <c r="F15" s="27"/>
      <c r="G15" s="27"/>
      <c r="H15" s="27"/>
      <c r="I15" s="27"/>
    </row>
    <row r="16" spans="1:9" ht="19.5" customHeight="1">
      <c r="A16" s="829"/>
      <c r="B16" s="832"/>
      <c r="C16" s="586" t="s">
        <v>17</v>
      </c>
      <c r="D16" s="40"/>
      <c r="E16" s="15">
        <v>1</v>
      </c>
      <c r="F16" s="15">
        <v>1000</v>
      </c>
      <c r="G16" s="44">
        <v>1</v>
      </c>
      <c r="H16" s="25">
        <v>1</v>
      </c>
      <c r="I16" s="45">
        <v>1.1183333333333334</v>
      </c>
    </row>
    <row r="17" spans="1:9" ht="19.5" customHeight="1">
      <c r="A17" s="829"/>
      <c r="B17" s="832"/>
      <c r="C17" s="621" t="s">
        <v>18</v>
      </c>
      <c r="D17" s="40"/>
      <c r="E17" s="27"/>
      <c r="F17" s="27"/>
      <c r="G17" s="27"/>
      <c r="H17" s="27"/>
      <c r="I17" s="27"/>
    </row>
    <row r="18" spans="1:9" ht="19.5" customHeight="1">
      <c r="A18" s="829"/>
      <c r="B18" s="832" t="s">
        <v>19</v>
      </c>
      <c r="C18" s="586" t="s">
        <v>20</v>
      </c>
      <c r="D18" s="40"/>
      <c r="E18" s="39">
        <v>1</v>
      </c>
      <c r="F18" s="39">
        <v>1000</v>
      </c>
      <c r="G18" s="44">
        <v>0.9973333333333334</v>
      </c>
      <c r="H18" s="25">
        <v>0.32307692307692309</v>
      </c>
      <c r="I18" s="45">
        <v>0.61664438502673802</v>
      </c>
    </row>
    <row r="19" spans="1:9" ht="19.5" customHeight="1">
      <c r="A19" s="829"/>
      <c r="B19" s="832"/>
      <c r="C19" s="621" t="s">
        <v>21</v>
      </c>
      <c r="D19" s="40"/>
      <c r="E19" s="27"/>
      <c r="F19" s="27"/>
      <c r="G19" s="27"/>
      <c r="H19" s="27"/>
      <c r="I19" s="27"/>
    </row>
    <row r="20" spans="1:9" ht="19.5" customHeight="1">
      <c r="A20" s="829"/>
      <c r="B20" s="832" t="s">
        <v>22</v>
      </c>
      <c r="C20" s="621" t="s">
        <v>23</v>
      </c>
      <c r="D20" s="40"/>
      <c r="E20" s="27"/>
      <c r="F20" s="27"/>
      <c r="G20" s="27"/>
      <c r="H20" s="27"/>
      <c r="I20" s="27"/>
    </row>
    <row r="21" spans="1:9" ht="19.5" customHeight="1">
      <c r="A21" s="829"/>
      <c r="B21" s="832"/>
      <c r="C21" s="586" t="s">
        <v>24</v>
      </c>
      <c r="D21" s="40"/>
      <c r="E21" s="39">
        <v>1</v>
      </c>
      <c r="F21" s="39">
        <v>1000</v>
      </c>
      <c r="G21" s="44">
        <v>0.83799999999999997</v>
      </c>
      <c r="H21" s="25">
        <v>1</v>
      </c>
      <c r="I21" s="45">
        <v>0.24542561654733491</v>
      </c>
    </row>
    <row r="22" spans="1:9" ht="19.5" customHeight="1">
      <c r="A22" s="829"/>
      <c r="B22" s="832" t="s">
        <v>25</v>
      </c>
      <c r="C22" s="586" t="s">
        <v>26</v>
      </c>
      <c r="D22" s="48"/>
      <c r="E22" s="39">
        <v>1</v>
      </c>
      <c r="F22" s="39">
        <v>1000</v>
      </c>
      <c r="G22" s="49">
        <v>1.0146666666666666</v>
      </c>
      <c r="H22" s="25">
        <v>1</v>
      </c>
      <c r="I22" s="45">
        <v>6.8988173455978973E-3</v>
      </c>
    </row>
    <row r="23" spans="1:9" ht="19.5" customHeight="1">
      <c r="A23" s="829"/>
      <c r="B23" s="832"/>
      <c r="C23" s="586" t="s">
        <v>27</v>
      </c>
      <c r="D23" s="40"/>
      <c r="E23" s="39">
        <v>1</v>
      </c>
      <c r="F23" s="39">
        <v>1000</v>
      </c>
      <c r="G23" s="44">
        <v>0.74866666666666659</v>
      </c>
      <c r="H23" s="25">
        <v>1</v>
      </c>
      <c r="I23" s="45">
        <v>0.61353517364203025</v>
      </c>
    </row>
    <row r="24" spans="1:9" ht="19.5" customHeight="1">
      <c r="A24" s="829"/>
      <c r="B24" s="832"/>
      <c r="C24" s="123" t="s">
        <v>28</v>
      </c>
      <c r="D24" s="40"/>
      <c r="E24" s="27"/>
      <c r="F24" s="27"/>
      <c r="G24" s="27"/>
      <c r="H24" s="27"/>
      <c r="I24" s="27"/>
    </row>
    <row r="25" spans="1:9" ht="19.5" customHeight="1">
      <c r="A25" s="898" t="s">
        <v>147</v>
      </c>
      <c r="B25" s="898"/>
      <c r="C25" s="899"/>
      <c r="D25" s="50"/>
      <c r="E25" s="624">
        <v>5</v>
      </c>
      <c r="F25" s="624">
        <v>5000</v>
      </c>
      <c r="G25" s="625">
        <v>0.9197333333333334</v>
      </c>
      <c r="H25" s="626">
        <v>0.96723752792256146</v>
      </c>
      <c r="I25" s="614">
        <v>0.52305015946651201</v>
      </c>
    </row>
    <row r="26" spans="1:9" ht="19.5" customHeight="1">
      <c r="A26" s="829" t="s">
        <v>150</v>
      </c>
      <c r="B26" s="829" t="s">
        <v>29</v>
      </c>
      <c r="C26" s="621" t="s">
        <v>30</v>
      </c>
      <c r="D26" s="46"/>
      <c r="E26" s="27"/>
      <c r="F26" s="27"/>
      <c r="G26" s="27"/>
      <c r="H26" s="27"/>
      <c r="I26" s="27"/>
    </row>
    <row r="27" spans="1:9" ht="19.5" customHeight="1">
      <c r="A27" s="829"/>
      <c r="B27" s="829"/>
      <c r="C27" s="621" t="s">
        <v>31</v>
      </c>
      <c r="D27" s="46"/>
      <c r="E27" s="27"/>
      <c r="F27" s="27"/>
      <c r="G27" s="27"/>
      <c r="H27" s="27"/>
      <c r="I27" s="27"/>
    </row>
    <row r="28" spans="1:9" ht="19.5" customHeight="1">
      <c r="A28" s="829"/>
      <c r="B28" s="829"/>
      <c r="C28" s="586" t="s">
        <v>32</v>
      </c>
      <c r="D28" s="46"/>
      <c r="E28" s="15">
        <v>1</v>
      </c>
      <c r="F28" s="15">
        <v>1000</v>
      </c>
      <c r="G28" s="44">
        <v>1.0023333333333333</v>
      </c>
      <c r="H28" s="25">
        <v>0.26989619377162632</v>
      </c>
      <c r="I28" s="45">
        <v>0.19487861656135683</v>
      </c>
    </row>
    <row r="29" spans="1:9" ht="19.5" customHeight="1">
      <c r="A29" s="829"/>
      <c r="B29" s="829"/>
      <c r="C29" s="621" t="s">
        <v>33</v>
      </c>
      <c r="D29" s="46"/>
      <c r="E29" s="27"/>
      <c r="F29" s="27"/>
      <c r="G29" s="27"/>
      <c r="H29" s="27"/>
      <c r="I29" s="27"/>
    </row>
    <row r="30" spans="1:9" ht="19.5" customHeight="1">
      <c r="A30" s="829"/>
      <c r="B30" s="829"/>
      <c r="C30" s="621" t="s">
        <v>34</v>
      </c>
      <c r="D30" s="51"/>
      <c r="E30" s="27"/>
      <c r="F30" s="27"/>
      <c r="G30" s="27"/>
      <c r="H30" s="27"/>
      <c r="I30" s="27"/>
    </row>
    <row r="31" spans="1:9" ht="19.5" customHeight="1">
      <c r="A31" s="829"/>
      <c r="B31" s="901" t="s">
        <v>35</v>
      </c>
      <c r="C31" s="621" t="s">
        <v>36</v>
      </c>
      <c r="D31" s="40"/>
      <c r="E31" s="27"/>
      <c r="F31" s="27"/>
      <c r="G31" s="27"/>
      <c r="H31" s="27"/>
      <c r="I31" s="27"/>
    </row>
    <row r="32" spans="1:9" ht="19.5" customHeight="1">
      <c r="A32" s="829"/>
      <c r="B32" s="901"/>
      <c r="C32" s="621" t="s">
        <v>37</v>
      </c>
      <c r="D32" s="40"/>
      <c r="E32" s="27"/>
      <c r="F32" s="27"/>
      <c r="G32" s="27"/>
      <c r="H32" s="27"/>
      <c r="I32" s="27"/>
    </row>
    <row r="33" spans="1:9" ht="19.5" customHeight="1">
      <c r="A33" s="829"/>
      <c r="B33" s="901"/>
      <c r="C33" s="621" t="s">
        <v>38</v>
      </c>
      <c r="D33" s="40"/>
      <c r="E33" s="27"/>
      <c r="F33" s="27"/>
      <c r="G33" s="27"/>
      <c r="H33" s="27"/>
      <c r="I33" s="27"/>
    </row>
    <row r="34" spans="1:9" ht="19.5" customHeight="1">
      <c r="A34" s="829"/>
      <c r="B34" s="901"/>
      <c r="C34" s="621" t="s">
        <v>39</v>
      </c>
      <c r="D34" s="40"/>
      <c r="E34" s="27"/>
      <c r="F34" s="27"/>
      <c r="G34" s="27"/>
      <c r="H34" s="27"/>
      <c r="I34" s="27"/>
    </row>
    <row r="35" spans="1:9" ht="19.5" customHeight="1">
      <c r="A35" s="829"/>
      <c r="B35" s="901"/>
      <c r="C35" s="621" t="s">
        <v>40</v>
      </c>
      <c r="D35" s="40"/>
      <c r="E35" s="27"/>
      <c r="F35" s="27"/>
      <c r="G35" s="27"/>
      <c r="H35" s="27"/>
      <c r="I35" s="27"/>
    </row>
    <row r="36" spans="1:9" ht="19.5" customHeight="1">
      <c r="A36" s="829"/>
      <c r="B36" s="901"/>
      <c r="C36" s="621" t="s">
        <v>41</v>
      </c>
      <c r="D36" s="46"/>
      <c r="E36" s="27"/>
      <c r="F36" s="27"/>
      <c r="G36" s="27"/>
      <c r="H36" s="27"/>
      <c r="I36" s="27"/>
    </row>
    <row r="37" spans="1:9" ht="19.5" customHeight="1">
      <c r="A37" s="829"/>
      <c r="B37" s="901" t="s">
        <v>42</v>
      </c>
      <c r="C37" s="621" t="s">
        <v>43</v>
      </c>
      <c r="D37" s="52"/>
      <c r="E37" s="27"/>
      <c r="F37" s="27"/>
      <c r="G37" s="27"/>
      <c r="H37" s="27"/>
      <c r="I37" s="27"/>
    </row>
    <row r="38" spans="1:9" ht="19.5" customHeight="1">
      <c r="A38" s="829"/>
      <c r="B38" s="901"/>
      <c r="C38" s="621" t="s">
        <v>44</v>
      </c>
      <c r="D38" s="40"/>
      <c r="E38" s="27"/>
      <c r="F38" s="27"/>
      <c r="G38" s="27"/>
      <c r="H38" s="27"/>
      <c r="I38" s="27"/>
    </row>
    <row r="39" spans="1:9" ht="19.5" customHeight="1">
      <c r="A39" s="829"/>
      <c r="B39" s="901"/>
      <c r="C39" s="621" t="s">
        <v>45</v>
      </c>
      <c r="D39" s="46"/>
      <c r="E39" s="27"/>
      <c r="F39" s="27"/>
      <c r="G39" s="27"/>
      <c r="H39" s="27"/>
      <c r="I39" s="27"/>
    </row>
    <row r="40" spans="1:9" ht="19.5" customHeight="1">
      <c r="A40" s="829"/>
      <c r="B40" s="901"/>
      <c r="C40" s="621" t="s">
        <v>46</v>
      </c>
      <c r="D40" s="46"/>
      <c r="E40" s="27"/>
      <c r="F40" s="27"/>
      <c r="G40" s="27"/>
      <c r="H40" s="27"/>
      <c r="I40" s="27"/>
    </row>
    <row r="41" spans="1:9" ht="19.5" customHeight="1">
      <c r="A41" s="898" t="s">
        <v>147</v>
      </c>
      <c r="B41" s="898"/>
      <c r="C41" s="899"/>
      <c r="D41" s="53"/>
      <c r="E41" s="624">
        <v>1</v>
      </c>
      <c r="F41" s="624">
        <v>1000</v>
      </c>
      <c r="G41" s="627">
        <v>1.0023333333333333</v>
      </c>
      <c r="H41" s="626">
        <v>0.26989619377162632</v>
      </c>
      <c r="I41" s="614">
        <v>0.19487861656135683</v>
      </c>
    </row>
    <row r="42" spans="1:9" ht="19.5" customHeight="1">
      <c r="A42" s="829" t="s">
        <v>154</v>
      </c>
      <c r="B42" s="829" t="s">
        <v>47</v>
      </c>
      <c r="C42" s="586" t="s">
        <v>48</v>
      </c>
      <c r="D42" s="54"/>
      <c r="E42" s="39">
        <v>1</v>
      </c>
      <c r="F42" s="39">
        <v>1000</v>
      </c>
      <c r="G42" s="44">
        <v>0.77400000000000002</v>
      </c>
      <c r="H42" s="25" t="e">
        <v>#DIV/0!</v>
      </c>
      <c r="I42" s="45">
        <v>0.59560723514211888</v>
      </c>
    </row>
    <row r="43" spans="1:9" ht="19.5" customHeight="1">
      <c r="A43" s="829"/>
      <c r="B43" s="829"/>
      <c r="C43" s="586" t="s">
        <v>49</v>
      </c>
      <c r="D43" s="55"/>
      <c r="E43" s="97">
        <v>1</v>
      </c>
      <c r="F43" s="97">
        <v>1000</v>
      </c>
      <c r="G43" s="322">
        <v>1.1366666666666667</v>
      </c>
      <c r="H43" s="272">
        <v>1</v>
      </c>
      <c r="I43" s="272">
        <v>0.38680351906158356</v>
      </c>
    </row>
    <row r="44" spans="1:9" ht="21.75" customHeight="1">
      <c r="A44" s="829"/>
      <c r="B44" s="829"/>
      <c r="C44" s="586" t="s">
        <v>50</v>
      </c>
      <c r="D44" s="41"/>
      <c r="E44" s="39">
        <v>1</v>
      </c>
      <c r="F44" s="39">
        <v>1000</v>
      </c>
      <c r="G44" s="44">
        <v>1.7283333333333333</v>
      </c>
      <c r="H44" s="25">
        <v>1</v>
      </c>
      <c r="I44" s="45">
        <v>0.23182256509161042</v>
      </c>
    </row>
    <row r="45" spans="1:9" s="42" customFormat="1" ht="19.5" customHeight="1">
      <c r="A45" s="829"/>
      <c r="B45" s="829"/>
      <c r="C45" s="621" t="s">
        <v>51</v>
      </c>
      <c r="D45" s="41"/>
      <c r="E45" s="27"/>
      <c r="F45" s="27"/>
      <c r="G45" s="27"/>
      <c r="H45" s="27"/>
      <c r="I45" s="27"/>
    </row>
    <row r="46" spans="1:9" ht="19.5" customHeight="1">
      <c r="A46" s="829"/>
      <c r="B46" s="829"/>
      <c r="C46" s="621" t="s">
        <v>52</v>
      </c>
      <c r="D46" s="41"/>
      <c r="E46" s="27"/>
      <c r="F46" s="27"/>
      <c r="G46" s="27"/>
      <c r="H46" s="27"/>
      <c r="I46" s="27"/>
    </row>
    <row r="47" spans="1:9" ht="15.75">
      <c r="A47" s="829"/>
      <c r="B47" s="829"/>
      <c r="C47" s="621" t="s">
        <v>53</v>
      </c>
      <c r="D47" s="31"/>
      <c r="E47" s="27"/>
      <c r="F47" s="27"/>
      <c r="G47" s="27"/>
      <c r="H47" s="27"/>
      <c r="I47" s="27"/>
    </row>
    <row r="48" spans="1:9" ht="15.75">
      <c r="A48" s="829"/>
      <c r="B48" s="829"/>
      <c r="C48" s="621" t="s">
        <v>54</v>
      </c>
      <c r="D48" s="31"/>
      <c r="E48" s="27"/>
      <c r="F48" s="27"/>
      <c r="G48" s="27"/>
      <c r="H48" s="27"/>
      <c r="I48" s="27"/>
    </row>
    <row r="49" spans="1:9" ht="15.75">
      <c r="A49" s="829"/>
      <c r="B49" s="829"/>
      <c r="C49" s="621" t="s">
        <v>55</v>
      </c>
      <c r="D49" s="31"/>
      <c r="E49" s="27"/>
      <c r="F49" s="27"/>
      <c r="G49" s="27"/>
      <c r="H49" s="27"/>
      <c r="I49" s="27"/>
    </row>
    <row r="50" spans="1:9" ht="15.75">
      <c r="A50" s="898" t="s">
        <v>147</v>
      </c>
      <c r="B50" s="898"/>
      <c r="C50" s="899"/>
      <c r="D50" s="56"/>
      <c r="E50" s="628">
        <v>3</v>
      </c>
      <c r="F50" s="628">
        <v>3000</v>
      </c>
      <c r="G50" s="629">
        <v>1.2130000000000001</v>
      </c>
      <c r="H50" s="626">
        <v>1</v>
      </c>
      <c r="I50" s="614">
        <v>0.35760740130072366</v>
      </c>
    </row>
    <row r="51" spans="1:9" ht="15.75" customHeight="1">
      <c r="A51" s="829" t="s">
        <v>156</v>
      </c>
      <c r="B51" s="832" t="s">
        <v>56</v>
      </c>
      <c r="C51" s="587" t="s">
        <v>57</v>
      </c>
      <c r="D51" s="31"/>
      <c r="E51" s="15">
        <v>1</v>
      </c>
      <c r="F51" s="15">
        <v>1000</v>
      </c>
      <c r="G51" s="45">
        <v>1.0266666666666668</v>
      </c>
      <c r="H51" s="25">
        <v>0.35654596100278552</v>
      </c>
      <c r="I51" s="45">
        <v>0.26136363636363635</v>
      </c>
    </row>
    <row r="52" spans="1:9" ht="15.75">
      <c r="A52" s="829"/>
      <c r="B52" s="832"/>
      <c r="C52" s="622" t="s">
        <v>58</v>
      </c>
      <c r="D52" s="31"/>
      <c r="E52" s="27"/>
      <c r="F52" s="27"/>
      <c r="G52" s="27"/>
      <c r="H52" s="27"/>
      <c r="I52" s="27"/>
    </row>
    <row r="53" spans="1:9" ht="15.75">
      <c r="A53" s="829"/>
      <c r="B53" s="832"/>
      <c r="C53" s="622" t="s">
        <v>59</v>
      </c>
      <c r="D53" s="31"/>
      <c r="E53" s="27"/>
      <c r="F53" s="27"/>
      <c r="G53" s="27"/>
      <c r="H53" s="27"/>
      <c r="I53" s="27"/>
    </row>
    <row r="54" spans="1:9" ht="15.75">
      <c r="A54" s="829"/>
      <c r="B54" s="902" t="s">
        <v>60</v>
      </c>
      <c r="C54" s="622" t="s">
        <v>61</v>
      </c>
      <c r="D54" s="31"/>
      <c r="E54" s="27"/>
      <c r="F54" s="27"/>
      <c r="G54" s="27"/>
      <c r="H54" s="27"/>
      <c r="I54" s="27"/>
    </row>
    <row r="55" spans="1:9" ht="15.75">
      <c r="A55" s="829"/>
      <c r="B55" s="902"/>
      <c r="C55" s="622" t="s">
        <v>62</v>
      </c>
      <c r="D55" s="31"/>
      <c r="E55" s="27"/>
      <c r="F55" s="27"/>
      <c r="G55" s="27"/>
      <c r="H55" s="27"/>
      <c r="I55" s="27"/>
    </row>
    <row r="56" spans="1:9" ht="15.75">
      <c r="A56" s="829"/>
      <c r="B56" s="902"/>
      <c r="C56" s="622" t="s">
        <v>63</v>
      </c>
      <c r="D56" s="31"/>
      <c r="E56" s="27"/>
      <c r="F56" s="27"/>
      <c r="G56" s="27"/>
      <c r="H56" s="27"/>
      <c r="I56" s="27"/>
    </row>
    <row r="57" spans="1:9" ht="15.75">
      <c r="A57" s="829"/>
      <c r="B57" s="902"/>
      <c r="C57" s="622" t="s">
        <v>64</v>
      </c>
      <c r="D57" s="31"/>
      <c r="E57" s="27"/>
      <c r="F57" s="27"/>
      <c r="G57" s="27"/>
      <c r="H57" s="27"/>
      <c r="I57" s="27"/>
    </row>
    <row r="58" spans="1:9" ht="15.75">
      <c r="A58" s="829"/>
      <c r="B58" s="902"/>
      <c r="C58" s="622" t="s">
        <v>65</v>
      </c>
      <c r="D58" s="31"/>
      <c r="E58" s="27"/>
      <c r="F58" s="27"/>
      <c r="G58" s="27"/>
      <c r="H58" s="27"/>
      <c r="I58" s="27"/>
    </row>
    <row r="59" spans="1:9" ht="15.75">
      <c r="A59" s="829"/>
      <c r="B59" s="902"/>
      <c r="C59" s="622" t="s">
        <v>66</v>
      </c>
      <c r="D59" s="31"/>
      <c r="E59" s="27"/>
      <c r="F59" s="27"/>
      <c r="G59" s="27"/>
      <c r="H59" s="27"/>
      <c r="I59" s="27"/>
    </row>
    <row r="60" spans="1:9" ht="15.75">
      <c r="A60" s="829"/>
      <c r="B60" s="832" t="s">
        <v>67</v>
      </c>
      <c r="C60" s="622" t="s">
        <v>68</v>
      </c>
      <c r="D60" s="31"/>
      <c r="E60" s="27"/>
      <c r="F60" s="27"/>
      <c r="G60" s="27"/>
      <c r="H60" s="27"/>
      <c r="I60" s="27"/>
    </row>
    <row r="61" spans="1:9" ht="15.75">
      <c r="A61" s="829"/>
      <c r="B61" s="832"/>
      <c r="C61" s="587" t="s">
        <v>69</v>
      </c>
      <c r="D61" s="31"/>
      <c r="E61" s="15">
        <v>1</v>
      </c>
      <c r="F61" s="15">
        <v>1000</v>
      </c>
      <c r="G61" s="45">
        <v>1.5716666666666668</v>
      </c>
      <c r="H61" s="25">
        <v>1</v>
      </c>
      <c r="I61" s="45">
        <v>0.47104984093319197</v>
      </c>
    </row>
    <row r="62" spans="1:9" ht="15.75">
      <c r="A62" s="829"/>
      <c r="B62" s="832"/>
      <c r="C62" s="622" t="s">
        <v>70</v>
      </c>
      <c r="D62" s="31"/>
      <c r="E62" s="27"/>
      <c r="F62" s="27"/>
      <c r="G62" s="27"/>
      <c r="H62" s="27"/>
      <c r="I62" s="27"/>
    </row>
    <row r="63" spans="1:9" ht="15.75">
      <c r="A63" s="829"/>
      <c r="B63" s="832"/>
      <c r="C63" s="622" t="s">
        <v>71</v>
      </c>
      <c r="D63" s="31"/>
      <c r="E63" s="27"/>
      <c r="F63" s="27"/>
      <c r="G63" s="27"/>
      <c r="H63" s="27"/>
      <c r="I63" s="27"/>
    </row>
    <row r="64" spans="1:9" ht="15.75" customHeight="1">
      <c r="A64" s="829"/>
      <c r="B64" s="832" t="s">
        <v>72</v>
      </c>
      <c r="C64" s="587" t="s">
        <v>73</v>
      </c>
      <c r="D64" s="31"/>
      <c r="E64" s="39">
        <v>3</v>
      </c>
      <c r="F64" s="39">
        <v>3000</v>
      </c>
      <c r="G64" s="45">
        <v>0.35899999999999999</v>
      </c>
      <c r="H64" s="25">
        <v>1</v>
      </c>
      <c r="I64" s="45">
        <v>0.19653358093469514</v>
      </c>
    </row>
    <row r="65" spans="1:9" ht="15.75">
      <c r="A65" s="829"/>
      <c r="B65" s="832"/>
      <c r="C65" s="587" t="s">
        <v>74</v>
      </c>
      <c r="D65" s="31"/>
      <c r="E65" s="39">
        <v>1</v>
      </c>
      <c r="F65" s="39">
        <v>1000</v>
      </c>
      <c r="G65" s="45">
        <v>2.9326666666666665</v>
      </c>
      <c r="H65" s="25">
        <v>0.50716845878136196</v>
      </c>
      <c r="I65" s="45">
        <v>0.31814048647419868</v>
      </c>
    </row>
    <row r="66" spans="1:9" ht="15.75">
      <c r="A66" s="829"/>
      <c r="B66" s="832"/>
      <c r="C66" s="622" t="s">
        <v>75</v>
      </c>
      <c r="D66" s="31"/>
      <c r="E66" s="27"/>
      <c r="F66" s="27"/>
      <c r="G66" s="27"/>
      <c r="H66" s="27"/>
      <c r="I66" s="27"/>
    </row>
    <row r="67" spans="1:9" ht="15.75">
      <c r="A67" s="898" t="s">
        <v>147</v>
      </c>
      <c r="B67" s="898"/>
      <c r="C67" s="899"/>
      <c r="D67" s="56"/>
      <c r="E67" s="628">
        <v>6</v>
      </c>
      <c r="F67" s="628">
        <v>6000</v>
      </c>
      <c r="G67" s="629">
        <v>1.1013333333333333</v>
      </c>
      <c r="H67" s="626">
        <v>0.61840120663650078</v>
      </c>
      <c r="I67" s="614">
        <v>0.3258676351896691</v>
      </c>
    </row>
    <row r="68" spans="1:9" ht="15.75">
      <c r="A68" s="829" t="s">
        <v>162</v>
      </c>
      <c r="B68" s="588" t="s">
        <v>76</v>
      </c>
      <c r="C68" s="586" t="s">
        <v>77</v>
      </c>
      <c r="D68" s="31"/>
      <c r="E68" s="15">
        <v>2</v>
      </c>
      <c r="F68" s="15">
        <v>2000</v>
      </c>
      <c r="G68" s="45">
        <v>0.96566666666666667</v>
      </c>
      <c r="H68" s="25">
        <v>0.93906810035842292</v>
      </c>
      <c r="I68" s="45">
        <v>0.65895754228512249</v>
      </c>
    </row>
    <row r="69" spans="1:9" ht="15.75">
      <c r="A69" s="829"/>
      <c r="B69" s="832" t="s">
        <v>78</v>
      </c>
      <c r="C69" s="621" t="s">
        <v>79</v>
      </c>
      <c r="D69" s="31"/>
      <c r="E69" s="27"/>
      <c r="F69" s="27"/>
      <c r="G69" s="27"/>
      <c r="H69" s="27"/>
      <c r="I69" s="27"/>
    </row>
    <row r="70" spans="1:9" ht="15.75">
      <c r="A70" s="829"/>
      <c r="B70" s="832"/>
      <c r="C70" s="586" t="s">
        <v>80</v>
      </c>
      <c r="D70" s="31"/>
      <c r="E70" s="15">
        <v>1</v>
      </c>
      <c r="F70" s="15">
        <v>1000</v>
      </c>
      <c r="G70" s="45">
        <v>0.999</v>
      </c>
      <c r="H70" s="25">
        <v>1</v>
      </c>
      <c r="I70" s="45">
        <v>6.0727394060727392E-2</v>
      </c>
    </row>
    <row r="71" spans="1:9" ht="15.75">
      <c r="A71" s="829"/>
      <c r="B71" s="832" t="s">
        <v>81</v>
      </c>
      <c r="C71" s="586" t="s">
        <v>82</v>
      </c>
      <c r="D71" s="31"/>
      <c r="E71" s="15">
        <v>1</v>
      </c>
      <c r="F71" s="15">
        <v>1000</v>
      </c>
      <c r="G71" s="45">
        <v>1.01</v>
      </c>
      <c r="H71" s="25">
        <v>1.246031746031746</v>
      </c>
      <c r="I71" s="45"/>
    </row>
    <row r="72" spans="1:9" ht="15.75">
      <c r="A72" s="829"/>
      <c r="B72" s="832"/>
      <c r="C72" s="586" t="s">
        <v>83</v>
      </c>
      <c r="D72" s="31"/>
      <c r="E72" s="15">
        <v>2</v>
      </c>
      <c r="F72" s="15">
        <v>2000</v>
      </c>
      <c r="G72" s="45">
        <v>0.71433333333333338</v>
      </c>
      <c r="H72" s="25">
        <v>0.90186915887850472</v>
      </c>
      <c r="I72" s="45">
        <v>0.27974801679888006</v>
      </c>
    </row>
    <row r="73" spans="1:9" ht="15.75">
      <c r="A73" s="829"/>
      <c r="B73" s="832" t="s">
        <v>84</v>
      </c>
      <c r="C73" s="586" t="s">
        <v>85</v>
      </c>
      <c r="D73" s="31"/>
      <c r="E73" s="15">
        <v>2</v>
      </c>
      <c r="F73" s="15">
        <v>2000</v>
      </c>
      <c r="G73" s="45">
        <v>0.73299999999999998</v>
      </c>
      <c r="H73" s="25">
        <v>0.9375</v>
      </c>
      <c r="I73" s="45">
        <v>0.21691678035470668</v>
      </c>
    </row>
    <row r="74" spans="1:9" ht="15.75">
      <c r="A74" s="829"/>
      <c r="B74" s="832"/>
      <c r="C74" s="586" t="s">
        <v>86</v>
      </c>
      <c r="D74" s="31"/>
      <c r="E74" s="15">
        <v>2</v>
      </c>
      <c r="F74" s="15">
        <v>2000</v>
      </c>
      <c r="G74" s="45">
        <v>0.97566666666666668</v>
      </c>
      <c r="H74" s="25">
        <v>1</v>
      </c>
      <c r="I74" s="45">
        <v>0.66604031431499833</v>
      </c>
    </row>
    <row r="75" spans="1:9" ht="15.75">
      <c r="A75" s="829"/>
      <c r="B75" s="832" t="s">
        <v>87</v>
      </c>
      <c r="C75" s="621" t="s">
        <v>88</v>
      </c>
      <c r="D75" s="31"/>
      <c r="E75" s="27"/>
      <c r="F75" s="27"/>
      <c r="G75" s="27"/>
      <c r="H75" s="27"/>
      <c r="I75" s="27"/>
    </row>
    <row r="76" spans="1:9" ht="15.75">
      <c r="A76" s="829"/>
      <c r="B76" s="832"/>
      <c r="C76" s="586" t="s">
        <v>89</v>
      </c>
      <c r="D76" s="31"/>
      <c r="E76" s="15">
        <v>1</v>
      </c>
      <c r="F76" s="15">
        <v>1000</v>
      </c>
      <c r="G76" s="45">
        <v>0.94133333333333336</v>
      </c>
      <c r="H76" s="25">
        <v>1</v>
      </c>
      <c r="I76" s="45">
        <v>0.35694050991501414</v>
      </c>
    </row>
    <row r="77" spans="1:9" ht="15.75">
      <c r="A77" s="829"/>
      <c r="B77" s="832"/>
      <c r="C77" s="586" t="s">
        <v>90</v>
      </c>
      <c r="D77" s="31"/>
      <c r="E77" s="15">
        <v>1</v>
      </c>
      <c r="F77" s="15">
        <v>1000</v>
      </c>
      <c r="G77" s="45">
        <v>1.0096666666666667</v>
      </c>
      <c r="H77" s="25">
        <v>2.3333333333333335</v>
      </c>
      <c r="I77" s="45">
        <v>0</v>
      </c>
    </row>
    <row r="78" spans="1:9" ht="15.75">
      <c r="A78" s="829"/>
      <c r="B78" s="832"/>
      <c r="C78" s="586" t="s">
        <v>91</v>
      </c>
      <c r="D78" s="31"/>
      <c r="E78" s="15">
        <v>1</v>
      </c>
      <c r="F78" s="15">
        <v>1000</v>
      </c>
      <c r="G78" s="45">
        <v>0.98266666666666658</v>
      </c>
      <c r="H78" s="25">
        <v>1</v>
      </c>
      <c r="I78" s="45">
        <v>9.0230664857530535E-2</v>
      </c>
    </row>
    <row r="79" spans="1:9" ht="15.75">
      <c r="A79" s="829"/>
      <c r="B79" s="832" t="s">
        <v>92</v>
      </c>
      <c r="C79" s="586" t="s">
        <v>93</v>
      </c>
      <c r="D79" s="31"/>
      <c r="E79" s="15">
        <v>1</v>
      </c>
      <c r="F79" s="15">
        <v>1000</v>
      </c>
      <c r="G79" s="45">
        <v>0.97533333333333339</v>
      </c>
      <c r="H79" s="25">
        <v>1</v>
      </c>
      <c r="I79" s="45">
        <v>6.9719753930280251E-2</v>
      </c>
    </row>
    <row r="80" spans="1:9" ht="15.75">
      <c r="A80" s="829"/>
      <c r="B80" s="832"/>
      <c r="C80" s="621" t="s">
        <v>94</v>
      </c>
      <c r="D80" s="31"/>
      <c r="E80" s="27"/>
      <c r="F80" s="27"/>
      <c r="G80" s="27"/>
      <c r="H80" s="27"/>
      <c r="I80" s="27"/>
    </row>
    <row r="81" spans="1:9" ht="15.75">
      <c r="A81" s="829"/>
      <c r="B81" s="832"/>
      <c r="C81" s="586" t="s">
        <v>95</v>
      </c>
      <c r="D81" s="31"/>
      <c r="E81" s="15">
        <v>2</v>
      </c>
      <c r="F81" s="15">
        <v>2000</v>
      </c>
      <c r="G81" s="45">
        <v>1.0189999999999999</v>
      </c>
      <c r="H81" s="25">
        <v>1</v>
      </c>
      <c r="I81" s="45">
        <v>0.28868171409878968</v>
      </c>
    </row>
    <row r="82" spans="1:9" ht="15.75">
      <c r="A82" s="829"/>
      <c r="B82" s="832" t="s">
        <v>96</v>
      </c>
      <c r="C82" s="586" t="s">
        <v>97</v>
      </c>
      <c r="D82" s="31"/>
      <c r="E82" s="15">
        <v>2</v>
      </c>
      <c r="F82" s="15">
        <v>2000</v>
      </c>
      <c r="G82" s="45">
        <v>1.0085</v>
      </c>
      <c r="H82" s="25">
        <v>1</v>
      </c>
      <c r="I82" s="45">
        <v>0.8101140307387209</v>
      </c>
    </row>
    <row r="83" spans="1:9" ht="15.75">
      <c r="A83" s="829"/>
      <c r="B83" s="832"/>
      <c r="C83" s="621" t="s">
        <v>98</v>
      </c>
      <c r="D83" s="31"/>
      <c r="E83" s="27"/>
      <c r="F83" s="27"/>
      <c r="G83" s="27"/>
      <c r="H83" s="27"/>
      <c r="I83" s="27"/>
    </row>
    <row r="84" spans="1:9" ht="15.75">
      <c r="A84" s="829"/>
      <c r="B84" s="832"/>
      <c r="C84" s="586" t="s">
        <v>99</v>
      </c>
      <c r="D84" s="31"/>
      <c r="E84" s="15">
        <v>2</v>
      </c>
      <c r="F84" s="15">
        <v>2000</v>
      </c>
      <c r="G84" s="45">
        <v>1.1041666666666667</v>
      </c>
      <c r="H84" s="25">
        <v>1.4</v>
      </c>
      <c r="I84" s="45">
        <v>0.92060377358490564</v>
      </c>
    </row>
    <row r="85" spans="1:9" ht="15.75">
      <c r="A85" s="898" t="s">
        <v>147</v>
      </c>
      <c r="B85" s="898"/>
      <c r="C85" s="899"/>
      <c r="D85" s="56"/>
      <c r="E85" s="628">
        <v>20</v>
      </c>
      <c r="F85" s="628">
        <v>20000</v>
      </c>
      <c r="G85" s="629">
        <v>0.94793333333333341</v>
      </c>
      <c r="H85" s="626">
        <v>0.99836534532080101</v>
      </c>
      <c r="I85" s="614">
        <v>0.42717490681482523</v>
      </c>
    </row>
    <row r="86" spans="1:9" ht="15.75">
      <c r="A86" s="829" t="s">
        <v>174</v>
      </c>
      <c r="B86" s="829" t="s">
        <v>100</v>
      </c>
      <c r="C86" s="32" t="s">
        <v>101</v>
      </c>
      <c r="D86" s="31"/>
      <c r="E86" s="27"/>
      <c r="F86" s="27"/>
      <c r="G86" s="27"/>
      <c r="H86" s="27"/>
      <c r="I86" s="27"/>
    </row>
    <row r="87" spans="1:9" ht="15.75">
      <c r="A87" s="829"/>
      <c r="B87" s="829"/>
      <c r="C87" s="32" t="s">
        <v>102</v>
      </c>
      <c r="D87" s="31"/>
      <c r="E87" s="27"/>
      <c r="F87" s="27"/>
      <c r="G87" s="27"/>
      <c r="H87" s="27"/>
      <c r="I87" s="27"/>
    </row>
    <row r="88" spans="1:9" ht="15.75">
      <c r="A88" s="829"/>
      <c r="B88" s="829"/>
      <c r="C88" s="586" t="s">
        <v>103</v>
      </c>
      <c r="D88" s="31"/>
      <c r="E88" s="15">
        <v>1</v>
      </c>
      <c r="F88" s="15">
        <v>1000</v>
      </c>
      <c r="G88" s="45">
        <v>1.0089999999999999</v>
      </c>
      <c r="H88" s="25">
        <v>1</v>
      </c>
      <c r="I88" s="45">
        <v>0.71027419887677568</v>
      </c>
    </row>
    <row r="89" spans="1:9" ht="15.75">
      <c r="A89" s="829"/>
      <c r="B89" s="589" t="s">
        <v>104</v>
      </c>
      <c r="C89" s="586" t="s">
        <v>105</v>
      </c>
      <c r="D89" s="31"/>
      <c r="E89" s="15">
        <v>1</v>
      </c>
      <c r="F89" s="15">
        <v>1000</v>
      </c>
      <c r="G89" s="45">
        <v>1.0006666666666666</v>
      </c>
      <c r="H89" s="25">
        <v>1</v>
      </c>
      <c r="I89" s="45">
        <v>0.89540306462358432</v>
      </c>
    </row>
    <row r="90" spans="1:9" ht="15.75">
      <c r="A90" s="829"/>
      <c r="B90" s="900" t="s">
        <v>106</v>
      </c>
      <c r="C90" s="32" t="s">
        <v>107</v>
      </c>
      <c r="D90" s="31"/>
      <c r="E90" s="27"/>
      <c r="F90" s="27"/>
      <c r="G90" s="27"/>
      <c r="H90" s="27"/>
      <c r="I90" s="27"/>
    </row>
    <row r="91" spans="1:9" ht="15.75">
      <c r="A91" s="829"/>
      <c r="B91" s="900"/>
      <c r="C91" s="32" t="s">
        <v>108</v>
      </c>
      <c r="D91" s="31"/>
      <c r="E91" s="27"/>
      <c r="F91" s="27"/>
      <c r="G91" s="27"/>
      <c r="H91" s="27"/>
      <c r="I91" s="27"/>
    </row>
    <row r="92" spans="1:9" ht="15.75">
      <c r="A92" s="829"/>
      <c r="B92" s="900"/>
      <c r="C92" s="32" t="s">
        <v>109</v>
      </c>
      <c r="D92" s="31"/>
      <c r="E92" s="27"/>
      <c r="F92" s="27"/>
      <c r="G92" s="27"/>
      <c r="H92" s="27"/>
      <c r="I92" s="27"/>
    </row>
    <row r="93" spans="1:9" ht="15.75">
      <c r="A93" s="898" t="s">
        <v>147</v>
      </c>
      <c r="B93" s="898"/>
      <c r="C93" s="899"/>
      <c r="D93" s="56"/>
      <c r="E93" s="628">
        <v>2</v>
      </c>
      <c r="F93" s="628">
        <v>2000</v>
      </c>
      <c r="G93" s="614">
        <v>1.0048333333333332</v>
      </c>
      <c r="H93" s="626">
        <v>1</v>
      </c>
      <c r="I93" s="614">
        <v>0.80245480179134188</v>
      </c>
    </row>
    <row r="94" spans="1:9" ht="15.75">
      <c r="A94" s="829" t="s">
        <v>177</v>
      </c>
      <c r="B94" s="829" t="s">
        <v>110</v>
      </c>
      <c r="C94" s="621" t="s">
        <v>111</v>
      </c>
      <c r="D94" s="31"/>
      <c r="E94" s="27"/>
      <c r="F94" s="27"/>
      <c r="G94" s="27"/>
      <c r="H94" s="27"/>
      <c r="I94" s="27"/>
    </row>
    <row r="95" spans="1:9" ht="15.75">
      <c r="A95" s="829"/>
      <c r="B95" s="829"/>
      <c r="C95" s="586" t="s">
        <v>112</v>
      </c>
      <c r="D95" s="31"/>
      <c r="E95" s="15">
        <v>2</v>
      </c>
      <c r="F95" s="15">
        <v>2000</v>
      </c>
      <c r="G95" s="45">
        <v>0.80033333333333334</v>
      </c>
      <c r="H95" s="25">
        <v>1.0633333333333332</v>
      </c>
      <c r="I95" s="45">
        <v>0.22303206997084549</v>
      </c>
    </row>
    <row r="96" spans="1:9" ht="15.75">
      <c r="A96" s="829"/>
      <c r="B96" s="829"/>
      <c r="C96" s="586" t="s">
        <v>113</v>
      </c>
      <c r="D96" s="31"/>
      <c r="E96" s="15">
        <v>2</v>
      </c>
      <c r="F96" s="15">
        <v>2000</v>
      </c>
      <c r="G96" s="45">
        <v>0.90949999999999998</v>
      </c>
      <c r="H96" s="25">
        <v>1</v>
      </c>
      <c r="I96" s="45">
        <v>0.15411398204141469</v>
      </c>
    </row>
    <row r="97" spans="1:9" ht="15.75">
      <c r="A97" s="829"/>
      <c r="B97" s="829" t="s">
        <v>114</v>
      </c>
      <c r="C97" s="586" t="s">
        <v>115</v>
      </c>
      <c r="D97" s="31"/>
      <c r="E97" s="15">
        <v>2</v>
      </c>
      <c r="F97" s="15">
        <v>2000</v>
      </c>
      <c r="G97" s="45">
        <v>0.76900000000000002</v>
      </c>
      <c r="H97" s="25">
        <v>0.75667655786350152</v>
      </c>
      <c r="I97" s="45">
        <v>0.2550931946250542</v>
      </c>
    </row>
    <row r="98" spans="1:9" ht="15.75">
      <c r="A98" s="829"/>
      <c r="B98" s="829"/>
      <c r="C98" s="586" t="s">
        <v>116</v>
      </c>
      <c r="D98" s="31"/>
      <c r="E98" s="15">
        <v>5</v>
      </c>
      <c r="F98" s="15">
        <v>5000</v>
      </c>
      <c r="G98" s="45">
        <v>0.80559999999999998</v>
      </c>
      <c r="H98" s="25">
        <v>0.69182389937106914</v>
      </c>
      <c r="I98" s="45">
        <v>0.11064217146640186</v>
      </c>
    </row>
    <row r="99" spans="1:9" ht="15.75">
      <c r="A99" s="829"/>
      <c r="B99" s="829"/>
      <c r="C99" s="621" t="s">
        <v>117</v>
      </c>
      <c r="D99" s="31"/>
      <c r="E99" s="27"/>
      <c r="F99" s="27"/>
      <c r="G99" s="27"/>
      <c r="H99" s="27"/>
      <c r="I99" s="27"/>
    </row>
    <row r="100" spans="1:9" ht="15.75">
      <c r="A100" s="829"/>
      <c r="B100" s="829" t="s">
        <v>118</v>
      </c>
      <c r="C100" s="586" t="s">
        <v>119</v>
      </c>
      <c r="D100" s="31"/>
      <c r="E100" s="39">
        <v>3</v>
      </c>
      <c r="F100" s="39">
        <v>3000</v>
      </c>
      <c r="G100" s="45">
        <v>0.98711111111111116</v>
      </c>
      <c r="H100" s="25">
        <v>0.18255813953488373</v>
      </c>
      <c r="I100" s="45">
        <v>0.37167942368302564</v>
      </c>
    </row>
    <row r="101" spans="1:9" ht="15.75">
      <c r="A101" s="829"/>
      <c r="B101" s="829"/>
      <c r="C101" s="621" t="s">
        <v>120</v>
      </c>
      <c r="D101" s="31"/>
      <c r="E101" s="27"/>
      <c r="F101" s="27"/>
      <c r="G101" s="27"/>
      <c r="H101" s="27"/>
      <c r="I101" s="27"/>
    </row>
    <row r="102" spans="1:9" ht="15.75">
      <c r="A102" s="829"/>
      <c r="B102" s="829" t="s">
        <v>121</v>
      </c>
      <c r="C102" s="586" t="s">
        <v>122</v>
      </c>
      <c r="D102" s="31"/>
      <c r="E102" s="15">
        <v>4</v>
      </c>
      <c r="F102" s="15">
        <v>4000</v>
      </c>
      <c r="G102" s="45">
        <v>0.88691666666666658</v>
      </c>
      <c r="H102" s="25">
        <v>0.85309734513274338</v>
      </c>
      <c r="I102" s="45">
        <v>0.15258855585831063</v>
      </c>
    </row>
    <row r="103" spans="1:9" ht="15.75">
      <c r="A103" s="829"/>
      <c r="B103" s="829"/>
      <c r="C103" s="586" t="s">
        <v>123</v>
      </c>
      <c r="D103" s="31"/>
      <c r="E103" s="14">
        <v>2</v>
      </c>
      <c r="F103" s="14">
        <v>2000</v>
      </c>
      <c r="G103" s="45">
        <v>0.73116666666666663</v>
      </c>
      <c r="H103" s="25">
        <v>1</v>
      </c>
      <c r="I103" s="45">
        <v>0.23774789149760656</v>
      </c>
    </row>
    <row r="104" spans="1:9" ht="15.75">
      <c r="A104" s="829"/>
      <c r="B104" s="829" t="s">
        <v>124</v>
      </c>
      <c r="C104" s="621" t="s">
        <v>125</v>
      </c>
      <c r="D104" s="31"/>
      <c r="E104" s="27"/>
      <c r="F104" s="27"/>
      <c r="G104" s="27"/>
      <c r="H104" s="27"/>
      <c r="I104" s="27"/>
    </row>
    <row r="105" spans="1:9" ht="15.75">
      <c r="A105" s="829"/>
      <c r="B105" s="829"/>
      <c r="C105" s="586" t="s">
        <v>126</v>
      </c>
      <c r="D105" s="31"/>
      <c r="E105" s="15">
        <v>3</v>
      </c>
      <c r="F105" s="15">
        <v>3000</v>
      </c>
      <c r="G105" s="45">
        <v>0.9946666666666667</v>
      </c>
      <c r="H105" s="25">
        <v>0.76726726726726724</v>
      </c>
      <c r="I105" s="45">
        <v>0.21726988382484361</v>
      </c>
    </row>
    <row r="106" spans="1:9" ht="15.75">
      <c r="A106" s="829"/>
      <c r="B106" s="903" t="s">
        <v>127</v>
      </c>
      <c r="C106" s="621" t="s">
        <v>128</v>
      </c>
      <c r="D106" s="31"/>
      <c r="E106" s="27"/>
      <c r="F106" s="27"/>
      <c r="G106" s="27"/>
      <c r="H106" s="27"/>
      <c r="I106" s="27"/>
    </row>
    <row r="107" spans="1:9" ht="15.75">
      <c r="A107" s="829"/>
      <c r="B107" s="903"/>
      <c r="C107" s="621" t="s">
        <v>129</v>
      </c>
      <c r="D107" s="31"/>
      <c r="E107" s="27"/>
      <c r="F107" s="27"/>
      <c r="G107" s="27"/>
      <c r="H107" s="27"/>
      <c r="I107" s="27"/>
    </row>
    <row r="108" spans="1:9" ht="15.75">
      <c r="A108" s="829"/>
      <c r="B108" s="903"/>
      <c r="C108" s="621" t="s">
        <v>130</v>
      </c>
      <c r="D108" s="31"/>
      <c r="E108" s="27"/>
      <c r="F108" s="27"/>
      <c r="G108" s="27"/>
      <c r="H108" s="27"/>
      <c r="I108" s="27"/>
    </row>
    <row r="109" spans="1:9" ht="15.75">
      <c r="A109" s="898" t="s">
        <v>147</v>
      </c>
      <c r="B109" s="898"/>
      <c r="C109" s="899"/>
      <c r="D109" s="56"/>
      <c r="E109" s="628">
        <v>23</v>
      </c>
      <c r="F109" s="628">
        <v>23000</v>
      </c>
      <c r="G109" s="629">
        <v>0.86699999999999999</v>
      </c>
      <c r="H109" s="626">
        <v>0.70310015898251188</v>
      </c>
      <c r="I109" s="614">
        <v>0.20627517844307375</v>
      </c>
    </row>
    <row r="110" spans="1:9" ht="15.75">
      <c r="A110" s="823" t="s">
        <v>131</v>
      </c>
      <c r="B110" s="823"/>
      <c r="C110" s="824"/>
      <c r="D110" s="56"/>
      <c r="E110" s="628">
        <v>64</v>
      </c>
      <c r="F110" s="628">
        <v>64000</v>
      </c>
      <c r="G110" s="629">
        <v>0.92843229166666674</v>
      </c>
      <c r="H110" s="626">
        <v>0.84377122673549787</v>
      </c>
      <c r="I110" s="614">
        <v>0.34028015415771434</v>
      </c>
    </row>
    <row r="111" spans="1:9">
      <c r="A111" s="69" t="s">
        <v>186</v>
      </c>
      <c r="B111" s="583" t="s">
        <v>375</v>
      </c>
      <c r="C111" s="294"/>
      <c r="D111" s="294"/>
      <c r="E111" s="294"/>
      <c r="F111" s="294"/>
      <c r="G111" s="294"/>
      <c r="H111" s="294"/>
      <c r="I111" s="175"/>
    </row>
    <row r="112" spans="1:9">
      <c r="A112" s="58" t="s">
        <v>187</v>
      </c>
      <c r="B112" s="129" t="s">
        <v>188</v>
      </c>
      <c r="C112" s="295"/>
      <c r="D112" s="295"/>
      <c r="E112" s="295"/>
      <c r="F112" s="295"/>
      <c r="G112" s="295"/>
      <c r="H112" s="295"/>
      <c r="I112" s="175"/>
    </row>
    <row r="113" spans="2:2">
      <c r="B113" s="4"/>
    </row>
    <row r="114" spans="2:2">
      <c r="B114" s="43"/>
    </row>
  </sheetData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4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M144"/>
  <sheetViews>
    <sheetView tabSelected="1" zoomScale="75" zoomScaleNormal="75" workbookViewId="0">
      <pane xSplit="3" ySplit="5" topLeftCell="D75" activePane="bottomRight" state="frozen"/>
      <selection activeCell="A2" sqref="A2:J2"/>
      <selection pane="topRight" activeCell="A2" sqref="A2:J2"/>
      <selection pane="bottomLeft" activeCell="A2" sqref="A2:J2"/>
      <selection pane="bottomRight" activeCell="W5" sqref="W5"/>
    </sheetView>
  </sheetViews>
  <sheetFormatPr defaultRowHeight="15"/>
  <cols>
    <col min="1" max="1" width="18.5703125" customWidth="1"/>
    <col min="2" max="2" width="23.5703125" style="77" customWidth="1"/>
    <col min="3" max="3" width="32.85546875" customWidth="1"/>
    <col min="4" max="4" width="11.42578125" customWidth="1"/>
    <col min="5" max="5" width="11.5703125" customWidth="1"/>
    <col min="6" max="6" width="14.140625" style="350" customWidth="1"/>
    <col min="7" max="7" width="19.5703125" customWidth="1"/>
    <col min="8" max="8" width="19.28515625" customWidth="1"/>
    <col min="9" max="9" width="18.7109375" customWidth="1"/>
    <col min="10" max="10" width="17" customWidth="1"/>
    <col min="11" max="11" width="19.28515625" customWidth="1"/>
    <col min="12" max="12" width="12.140625" customWidth="1"/>
  </cols>
  <sheetData>
    <row r="1" spans="1:12" ht="24.95" customHeight="1">
      <c r="A1" s="905" t="s">
        <v>374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</row>
    <row r="2" spans="1:12" ht="24.95" customHeight="1">
      <c r="A2" s="906" t="s">
        <v>199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</row>
    <row r="3" spans="1:12" ht="32.25" customHeight="1">
      <c r="A3" s="863" t="s">
        <v>141</v>
      </c>
      <c r="B3" s="863" t="s">
        <v>1</v>
      </c>
      <c r="C3" s="863" t="s">
        <v>2</v>
      </c>
      <c r="D3" s="861" t="s">
        <v>194</v>
      </c>
      <c r="E3" s="861" t="s">
        <v>133</v>
      </c>
      <c r="F3" s="909" t="s">
        <v>142</v>
      </c>
      <c r="G3" s="861" t="s">
        <v>200</v>
      </c>
      <c r="H3" s="861" t="s">
        <v>201</v>
      </c>
      <c r="I3" s="861" t="s">
        <v>202</v>
      </c>
      <c r="J3" s="861" t="s">
        <v>203</v>
      </c>
      <c r="K3" s="861" t="s">
        <v>204</v>
      </c>
      <c r="L3" s="79"/>
    </row>
    <row r="4" spans="1:12" ht="28.5" customHeight="1">
      <c r="A4" s="863"/>
      <c r="B4" s="863"/>
      <c r="C4" s="863"/>
      <c r="D4" s="861"/>
      <c r="E4" s="861"/>
      <c r="F4" s="909"/>
      <c r="G4" s="861"/>
      <c r="H4" s="861"/>
      <c r="I4" s="861"/>
      <c r="J4" s="861"/>
      <c r="K4" s="861"/>
      <c r="L4" s="79"/>
    </row>
    <row r="5" spans="1:12" ht="55.5" customHeight="1">
      <c r="A5" s="863"/>
      <c r="B5" s="863"/>
      <c r="C5" s="863"/>
      <c r="D5" s="861"/>
      <c r="E5" s="861"/>
      <c r="F5" s="909"/>
      <c r="G5" s="861"/>
      <c r="H5" s="861"/>
      <c r="I5" s="861"/>
      <c r="J5" s="861"/>
      <c r="K5" s="861"/>
      <c r="L5" s="79"/>
    </row>
    <row r="6" spans="1:12" ht="15.75">
      <c r="A6" s="829" t="s">
        <v>143</v>
      </c>
      <c r="B6" s="904" t="s">
        <v>4</v>
      </c>
      <c r="C6" s="31" t="s">
        <v>5</v>
      </c>
      <c r="D6" s="232"/>
      <c r="E6" s="232"/>
      <c r="F6" s="500"/>
      <c r="G6" s="507"/>
      <c r="H6" s="16"/>
      <c r="I6" s="503"/>
      <c r="J6" s="503"/>
      <c r="K6" s="503"/>
    </row>
    <row r="7" spans="1:12" ht="15.75">
      <c r="A7" s="829"/>
      <c r="B7" s="904"/>
      <c r="C7" s="31" t="s">
        <v>6</v>
      </c>
      <c r="D7" s="232"/>
      <c r="E7" s="232"/>
      <c r="F7" s="500"/>
      <c r="G7" s="507"/>
      <c r="H7" s="16"/>
      <c r="I7" s="503"/>
      <c r="J7" s="503"/>
      <c r="K7" s="503"/>
    </row>
    <row r="8" spans="1:12" ht="15.75">
      <c r="A8" s="829"/>
      <c r="B8" s="904" t="s">
        <v>7</v>
      </c>
      <c r="C8" s="31" t="s">
        <v>8</v>
      </c>
      <c r="D8" s="232"/>
      <c r="E8" s="232"/>
      <c r="F8" s="500"/>
      <c r="G8" s="507"/>
      <c r="H8" s="16"/>
      <c r="I8" s="503"/>
      <c r="J8" s="503"/>
      <c r="K8" s="503"/>
    </row>
    <row r="9" spans="1:12" ht="15.75">
      <c r="A9" s="829"/>
      <c r="B9" s="904"/>
      <c r="C9" s="31" t="s">
        <v>9</v>
      </c>
      <c r="D9" s="232"/>
      <c r="E9" s="232"/>
      <c r="F9" s="500"/>
      <c r="G9" s="507"/>
      <c r="H9" s="16"/>
      <c r="I9" s="503"/>
      <c r="J9" s="503"/>
      <c r="K9" s="503"/>
    </row>
    <row r="10" spans="1:12" ht="15.75">
      <c r="A10" s="829"/>
      <c r="B10" s="904"/>
      <c r="C10" s="31" t="s">
        <v>10</v>
      </c>
      <c r="D10" s="232"/>
      <c r="E10" s="232"/>
      <c r="F10" s="500"/>
      <c r="G10" s="507"/>
      <c r="H10" s="16"/>
      <c r="I10" s="503"/>
      <c r="J10" s="503"/>
      <c r="K10" s="503"/>
    </row>
    <row r="11" spans="1:12" ht="15.75" customHeight="1">
      <c r="A11" s="829"/>
      <c r="B11" s="832" t="s">
        <v>11</v>
      </c>
      <c r="C11" s="26" t="s">
        <v>144</v>
      </c>
      <c r="D11" s="136"/>
      <c r="E11" s="136"/>
      <c r="F11" s="497"/>
      <c r="G11" s="508"/>
      <c r="H11" s="1174"/>
      <c r="I11" s="163"/>
      <c r="J11" s="163"/>
      <c r="K11" s="163"/>
    </row>
    <row r="12" spans="1:12" ht="15.75">
      <c r="A12" s="829"/>
      <c r="B12" s="832"/>
      <c r="C12" s="586" t="s">
        <v>145</v>
      </c>
      <c r="D12" s="70">
        <v>1</v>
      </c>
      <c r="E12" s="70">
        <v>100</v>
      </c>
      <c r="F12" s="498">
        <v>82.333333333333329</v>
      </c>
      <c r="G12" s="509">
        <v>3.643724696356275E-2</v>
      </c>
      <c r="H12" s="1175">
        <v>0.25536480686695279</v>
      </c>
      <c r="I12" s="45">
        <v>0.18218623481781376</v>
      </c>
      <c r="J12" s="45">
        <v>0.19838056680161945</v>
      </c>
      <c r="K12" s="45">
        <v>0.44129554655870445</v>
      </c>
    </row>
    <row r="13" spans="1:12" ht="15.75">
      <c r="A13" s="829"/>
      <c r="B13" s="832"/>
      <c r="C13" s="26" t="s">
        <v>146</v>
      </c>
      <c r="D13" s="136"/>
      <c r="E13" s="136"/>
      <c r="F13" s="499"/>
      <c r="G13" s="510"/>
      <c r="H13" s="1176"/>
      <c r="I13" s="293"/>
      <c r="J13" s="136"/>
      <c r="K13" s="293"/>
    </row>
    <row r="14" spans="1:12" ht="15.75">
      <c r="A14" s="821" t="s">
        <v>147</v>
      </c>
      <c r="B14" s="821"/>
      <c r="C14" s="821"/>
      <c r="D14" s="630">
        <v>1</v>
      </c>
      <c r="E14" s="630">
        <v>100</v>
      </c>
      <c r="F14" s="631">
        <v>82.333333333333329</v>
      </c>
      <c r="G14" s="632">
        <v>3.643724696356275E-2</v>
      </c>
      <c r="H14" s="1177">
        <v>0.25536480686695279</v>
      </c>
      <c r="I14" s="614">
        <v>0.18218623481781376</v>
      </c>
      <c r="J14" s="614">
        <v>0.19838056680161945</v>
      </c>
      <c r="K14" s="614">
        <v>0.44129554655870445</v>
      </c>
    </row>
    <row r="15" spans="1:12" ht="15.75" customHeight="1">
      <c r="A15" s="829" t="s">
        <v>148</v>
      </c>
      <c r="B15" s="832" t="s">
        <v>15</v>
      </c>
      <c r="C15" s="26" t="s">
        <v>16</v>
      </c>
      <c r="D15" s="136"/>
      <c r="E15" s="136"/>
      <c r="F15" s="499"/>
      <c r="G15" s="510"/>
      <c r="H15" s="1176"/>
      <c r="I15" s="293"/>
      <c r="J15" s="293"/>
      <c r="K15" s="293"/>
    </row>
    <row r="16" spans="1:12" ht="15.75">
      <c r="A16" s="829"/>
      <c r="B16" s="832"/>
      <c r="C16" s="586" t="s">
        <v>17</v>
      </c>
      <c r="D16" s="70">
        <v>1</v>
      </c>
      <c r="E16" s="70">
        <v>100</v>
      </c>
      <c r="F16" s="498">
        <v>122</v>
      </c>
      <c r="G16" s="509">
        <v>0</v>
      </c>
      <c r="H16" s="1175">
        <v>2.3696682464454978E-3</v>
      </c>
      <c r="I16" s="45">
        <v>9.8360655737704916E-2</v>
      </c>
      <c r="J16" s="45">
        <v>0</v>
      </c>
      <c r="K16" s="45">
        <v>0.23770491803278687</v>
      </c>
    </row>
    <row r="17" spans="1:11" ht="15.75">
      <c r="A17" s="829"/>
      <c r="B17" s="832"/>
      <c r="C17" s="26" t="s">
        <v>18</v>
      </c>
      <c r="D17" s="136"/>
      <c r="E17" s="136"/>
      <c r="F17" s="499"/>
      <c r="G17" s="511"/>
      <c r="H17" s="1176"/>
      <c r="I17" s="136"/>
      <c r="J17" s="293"/>
      <c r="K17" s="293"/>
    </row>
    <row r="18" spans="1:11" ht="15.75" customHeight="1">
      <c r="A18" s="829"/>
      <c r="B18" s="904" t="s">
        <v>19</v>
      </c>
      <c r="C18" s="31" t="s">
        <v>20</v>
      </c>
      <c r="D18" s="232"/>
      <c r="E18" s="232"/>
      <c r="F18" s="500"/>
      <c r="G18" s="512"/>
      <c r="H18" s="1178"/>
      <c r="I18" s="232"/>
      <c r="J18" s="170"/>
      <c r="K18" s="170"/>
    </row>
    <row r="19" spans="1:11" ht="15.75">
      <c r="A19" s="829"/>
      <c r="B19" s="904"/>
      <c r="C19" s="31" t="s">
        <v>21</v>
      </c>
      <c r="D19" s="232"/>
      <c r="E19" s="232"/>
      <c r="F19" s="500"/>
      <c r="G19" s="512"/>
      <c r="H19" s="1178"/>
      <c r="I19" s="232"/>
      <c r="J19" s="170"/>
      <c r="K19" s="170"/>
    </row>
    <row r="20" spans="1:11" ht="13.5" customHeight="1">
      <c r="A20" s="829"/>
      <c r="B20" s="904" t="s">
        <v>22</v>
      </c>
      <c r="C20" s="31" t="s">
        <v>23</v>
      </c>
      <c r="D20" s="232"/>
      <c r="E20" s="232"/>
      <c r="F20" s="500"/>
      <c r="G20" s="512"/>
      <c r="H20" s="1178"/>
      <c r="I20" s="232"/>
      <c r="J20" s="170"/>
      <c r="K20" s="170"/>
    </row>
    <row r="21" spans="1:11" s="73" customFormat="1" ht="15.75">
      <c r="A21" s="829"/>
      <c r="B21" s="904"/>
      <c r="C21" s="31" t="s">
        <v>24</v>
      </c>
      <c r="D21" s="232"/>
      <c r="E21" s="232"/>
      <c r="F21" s="500"/>
      <c r="G21" s="513"/>
      <c r="H21" s="1179"/>
      <c r="I21" s="504"/>
      <c r="J21" s="505"/>
      <c r="K21" s="505"/>
    </row>
    <row r="22" spans="1:11" ht="15.75">
      <c r="A22" s="829"/>
      <c r="B22" s="904" t="s">
        <v>25</v>
      </c>
      <c r="C22" s="31" t="s">
        <v>26</v>
      </c>
      <c r="D22" s="232"/>
      <c r="E22" s="232"/>
      <c r="F22" s="500"/>
      <c r="G22" s="512"/>
      <c r="H22" s="1178"/>
      <c r="I22" s="232"/>
      <c r="J22" s="170"/>
      <c r="K22" s="170"/>
    </row>
    <row r="23" spans="1:11" ht="15.75">
      <c r="A23" s="829"/>
      <c r="B23" s="904"/>
      <c r="C23" s="31" t="s">
        <v>27</v>
      </c>
      <c r="D23" s="232"/>
      <c r="E23" s="232"/>
      <c r="F23" s="500"/>
      <c r="G23" s="512"/>
      <c r="H23" s="1178"/>
      <c r="I23" s="232"/>
      <c r="J23" s="170"/>
      <c r="K23" s="170"/>
    </row>
    <row r="24" spans="1:11" ht="15.75">
      <c r="A24" s="829"/>
      <c r="B24" s="904"/>
      <c r="C24" s="31" t="s">
        <v>149</v>
      </c>
      <c r="D24" s="232"/>
      <c r="E24" s="232"/>
      <c r="F24" s="500"/>
      <c r="G24" s="512"/>
      <c r="H24" s="1178"/>
      <c r="I24" s="232"/>
      <c r="J24" s="170"/>
      <c r="K24" s="170"/>
    </row>
    <row r="25" spans="1:11" ht="15.75">
      <c r="A25" s="821" t="s">
        <v>147</v>
      </c>
      <c r="B25" s="821"/>
      <c r="C25" s="821"/>
      <c r="D25" s="633">
        <v>1</v>
      </c>
      <c r="E25" s="633">
        <v>100</v>
      </c>
      <c r="F25" s="631">
        <v>122</v>
      </c>
      <c r="G25" s="632">
        <v>0</v>
      </c>
      <c r="H25" s="1177">
        <v>2.3696682464454978E-3</v>
      </c>
      <c r="I25" s="614">
        <v>9.8360655737704916E-2</v>
      </c>
      <c r="J25" s="614">
        <v>0</v>
      </c>
      <c r="K25" s="614">
        <v>0.23770491803278687</v>
      </c>
    </row>
    <row r="26" spans="1:11" ht="15.75">
      <c r="A26" s="906" t="s">
        <v>150</v>
      </c>
      <c r="B26" s="904" t="s">
        <v>29</v>
      </c>
      <c r="C26" s="31" t="s">
        <v>30</v>
      </c>
      <c r="D26" s="232">
        <v>1</v>
      </c>
      <c r="E26" s="232">
        <v>100</v>
      </c>
      <c r="F26" s="500">
        <v>84</v>
      </c>
      <c r="G26" s="512">
        <v>0.45</v>
      </c>
      <c r="H26" s="1178">
        <v>0.12359550561797752</v>
      </c>
      <c r="I26" s="170">
        <v>0.4</v>
      </c>
      <c r="J26" s="170">
        <v>0</v>
      </c>
      <c r="K26" s="170">
        <v>0.37</v>
      </c>
    </row>
    <row r="27" spans="1:11" ht="15.75">
      <c r="A27" s="906"/>
      <c r="B27" s="904"/>
      <c r="C27" s="31" t="s">
        <v>31</v>
      </c>
      <c r="D27" s="232"/>
      <c r="E27" s="232"/>
      <c r="F27" s="500"/>
      <c r="G27" s="512"/>
      <c r="H27" s="1178"/>
      <c r="I27" s="232"/>
      <c r="J27" s="170"/>
      <c r="K27" s="170"/>
    </row>
    <row r="28" spans="1:11" ht="15.75">
      <c r="A28" s="906"/>
      <c r="B28" s="904"/>
      <c r="C28" s="31" t="s">
        <v>32</v>
      </c>
      <c r="D28" s="232"/>
      <c r="E28" s="232"/>
      <c r="F28" s="500"/>
      <c r="G28" s="512"/>
      <c r="H28" s="1178"/>
      <c r="I28" s="232"/>
      <c r="J28" s="170"/>
      <c r="K28" s="170"/>
    </row>
    <row r="29" spans="1:11" s="73" customFormat="1" ht="15.75">
      <c r="A29" s="906"/>
      <c r="B29" s="904"/>
      <c r="C29" s="31" t="s">
        <v>33</v>
      </c>
      <c r="D29" s="232"/>
      <c r="E29" s="232"/>
      <c r="F29" s="500"/>
      <c r="G29" s="513"/>
      <c r="H29" s="1179"/>
      <c r="I29" s="504"/>
      <c r="J29" s="505"/>
      <c r="K29" s="505"/>
    </row>
    <row r="30" spans="1:11" ht="15.75">
      <c r="A30" s="906"/>
      <c r="B30" s="904"/>
      <c r="C30" s="31" t="s">
        <v>151</v>
      </c>
      <c r="D30" s="232"/>
      <c r="E30" s="232"/>
      <c r="F30" s="500"/>
      <c r="G30" s="512"/>
      <c r="H30" s="1178"/>
      <c r="I30" s="232"/>
      <c r="J30" s="170"/>
      <c r="K30" s="170"/>
    </row>
    <row r="31" spans="1:11" ht="15.75">
      <c r="A31" s="906"/>
      <c r="B31" s="904" t="s">
        <v>35</v>
      </c>
      <c r="C31" s="31" t="s">
        <v>36</v>
      </c>
      <c r="D31" s="232"/>
      <c r="E31" s="232"/>
      <c r="F31" s="500"/>
      <c r="G31" s="512"/>
      <c r="H31" s="1178"/>
      <c r="I31" s="232"/>
      <c r="J31" s="170"/>
      <c r="K31" s="170"/>
    </row>
    <row r="32" spans="1:11" ht="15.75">
      <c r="A32" s="906"/>
      <c r="B32" s="904"/>
      <c r="C32" s="31" t="s">
        <v>37</v>
      </c>
      <c r="D32" s="232"/>
      <c r="E32" s="232"/>
      <c r="F32" s="500"/>
      <c r="G32" s="512"/>
      <c r="H32" s="1178"/>
      <c r="I32" s="232"/>
      <c r="J32" s="170"/>
      <c r="K32" s="170"/>
    </row>
    <row r="33" spans="1:13" ht="15.75">
      <c r="A33" s="906"/>
      <c r="B33" s="904"/>
      <c r="C33" s="31" t="s">
        <v>38</v>
      </c>
      <c r="D33" s="232"/>
      <c r="E33" s="232"/>
      <c r="F33" s="500"/>
      <c r="G33" s="512"/>
      <c r="H33" s="1178"/>
      <c r="I33" s="232"/>
      <c r="J33" s="170"/>
      <c r="K33" s="170"/>
    </row>
    <row r="34" spans="1:13" ht="15.75">
      <c r="A34" s="906"/>
      <c r="B34" s="904"/>
      <c r="C34" s="31" t="s">
        <v>39</v>
      </c>
      <c r="D34" s="232"/>
      <c r="E34" s="232"/>
      <c r="F34" s="500"/>
      <c r="G34" s="512"/>
      <c r="H34" s="1178"/>
      <c r="I34" s="232"/>
      <c r="J34" s="170"/>
      <c r="K34" s="170"/>
    </row>
    <row r="35" spans="1:13" ht="15.75">
      <c r="A35" s="906"/>
      <c r="B35" s="904"/>
      <c r="C35" s="31" t="s">
        <v>40</v>
      </c>
      <c r="D35" s="232"/>
      <c r="E35" s="232"/>
      <c r="F35" s="500"/>
      <c r="G35" s="512"/>
      <c r="H35" s="1178"/>
      <c r="I35" s="232"/>
      <c r="J35" s="170"/>
      <c r="K35" s="170"/>
    </row>
    <row r="36" spans="1:13" s="73" customFormat="1" ht="15.75">
      <c r="A36" s="906"/>
      <c r="B36" s="904"/>
      <c r="C36" s="31" t="s">
        <v>152</v>
      </c>
      <c r="D36" s="232"/>
      <c r="E36" s="232"/>
      <c r="F36" s="500"/>
      <c r="G36" s="513"/>
      <c r="H36" s="1179"/>
      <c r="I36" s="504"/>
      <c r="J36" s="505"/>
      <c r="K36" s="505"/>
    </row>
    <row r="37" spans="1:13" ht="15" customHeight="1">
      <c r="A37" s="906"/>
      <c r="B37" s="904" t="s">
        <v>42</v>
      </c>
      <c r="C37" s="31" t="s">
        <v>43</v>
      </c>
      <c r="D37" s="232"/>
      <c r="E37" s="232"/>
      <c r="F37" s="500"/>
      <c r="G37" s="512"/>
      <c r="H37" s="1178"/>
      <c r="I37" s="232"/>
      <c r="J37" s="170"/>
      <c r="K37" s="170"/>
    </row>
    <row r="38" spans="1:13" ht="15.75">
      <c r="A38" s="906"/>
      <c r="B38" s="904"/>
      <c r="C38" s="31" t="s">
        <v>44</v>
      </c>
      <c r="D38" s="232"/>
      <c r="E38" s="232"/>
      <c r="F38" s="500"/>
      <c r="G38" s="512"/>
      <c r="H38" s="1178"/>
      <c r="I38" s="232"/>
      <c r="J38" s="170"/>
      <c r="K38" s="170"/>
    </row>
    <row r="39" spans="1:13" ht="15.75">
      <c r="A39" s="906"/>
      <c r="B39" s="904"/>
      <c r="C39" s="31" t="s">
        <v>153</v>
      </c>
      <c r="D39" s="232"/>
      <c r="E39" s="232"/>
      <c r="F39" s="500"/>
      <c r="G39" s="512"/>
      <c r="H39" s="1178"/>
      <c r="I39" s="232"/>
      <c r="J39" s="170"/>
      <c r="K39" s="170"/>
    </row>
    <row r="40" spans="1:13" ht="15.75">
      <c r="A40" s="906"/>
      <c r="B40" s="904"/>
      <c r="C40" s="31" t="s">
        <v>46</v>
      </c>
      <c r="D40" s="232"/>
      <c r="E40" s="232"/>
      <c r="F40" s="500"/>
      <c r="G40" s="512"/>
      <c r="H40" s="1178"/>
      <c r="I40" s="232"/>
      <c r="J40" s="170"/>
      <c r="K40" s="170"/>
    </row>
    <row r="41" spans="1:13" s="73" customFormat="1" ht="15.75">
      <c r="A41" s="821" t="s">
        <v>147</v>
      </c>
      <c r="B41" s="821"/>
      <c r="C41" s="821"/>
      <c r="D41" s="633">
        <f>SUM(D26:D40)</f>
        <v>1</v>
      </c>
      <c r="E41" s="633">
        <f>SUM(E26:E40)</f>
        <v>100</v>
      </c>
      <c r="F41" s="636">
        <v>84</v>
      </c>
      <c r="G41" s="635">
        <v>0.45</v>
      </c>
      <c r="H41" s="1177">
        <v>0.12359550561797752</v>
      </c>
      <c r="I41" s="614">
        <v>0.4</v>
      </c>
      <c r="J41" s="614">
        <v>0</v>
      </c>
      <c r="K41" s="614">
        <v>0.37</v>
      </c>
    </row>
    <row r="42" spans="1:13" s="73" customFormat="1" ht="15.75">
      <c r="A42" s="829" t="s">
        <v>154</v>
      </c>
      <c r="B42" s="832" t="s">
        <v>47</v>
      </c>
      <c r="C42" s="586" t="s">
        <v>48</v>
      </c>
      <c r="D42" s="74">
        <v>1</v>
      </c>
      <c r="E42" s="74">
        <v>150</v>
      </c>
      <c r="F42" s="498">
        <v>118.88888888888889</v>
      </c>
      <c r="G42" s="509">
        <v>2.0560747663551402E-2</v>
      </c>
      <c r="H42" s="1175">
        <v>0</v>
      </c>
      <c r="I42" s="45">
        <v>0.18504672897196262</v>
      </c>
      <c r="J42" s="45">
        <v>7.2897196261682243E-2</v>
      </c>
      <c r="K42" s="45">
        <v>0.34392523364485983</v>
      </c>
      <c r="L42" s="72"/>
      <c r="M42" s="72"/>
    </row>
    <row r="43" spans="1:13" ht="15.75">
      <c r="A43" s="829"/>
      <c r="B43" s="832"/>
      <c r="C43" s="26" t="s">
        <v>49</v>
      </c>
      <c r="D43" s="96"/>
      <c r="E43" s="96"/>
      <c r="F43" s="499"/>
      <c r="G43" s="511"/>
      <c r="H43" s="1176"/>
      <c r="I43" s="136"/>
      <c r="J43" s="293"/>
      <c r="K43" s="293"/>
      <c r="L43" s="75"/>
      <c r="M43" s="75"/>
    </row>
    <row r="44" spans="1:13" ht="15.75">
      <c r="A44" s="829"/>
      <c r="B44" s="832"/>
      <c r="C44" s="26" t="s">
        <v>50</v>
      </c>
      <c r="D44" s="96"/>
      <c r="E44" s="96"/>
      <c r="F44" s="499"/>
      <c r="G44" s="511"/>
      <c r="H44" s="1176"/>
      <c r="I44" s="136"/>
      <c r="J44" s="293"/>
      <c r="K44" s="293"/>
    </row>
    <row r="45" spans="1:13" ht="15.75">
      <c r="A45" s="829"/>
      <c r="B45" s="832"/>
      <c r="C45" s="26" t="s">
        <v>51</v>
      </c>
      <c r="D45" s="136"/>
      <c r="E45" s="136"/>
      <c r="F45" s="499"/>
      <c r="G45" s="511"/>
      <c r="H45" s="1176"/>
      <c r="I45" s="136"/>
      <c r="J45" s="293"/>
      <c r="K45" s="293"/>
    </row>
    <row r="46" spans="1:13" ht="15.75">
      <c r="A46" s="829"/>
      <c r="B46" s="832"/>
      <c r="C46" s="26" t="s">
        <v>52</v>
      </c>
      <c r="D46" s="136"/>
      <c r="E46" s="136"/>
      <c r="F46" s="499"/>
      <c r="G46" s="511"/>
      <c r="H46" s="1176"/>
      <c r="I46" s="136"/>
      <c r="J46" s="293"/>
      <c r="K46" s="293"/>
    </row>
    <row r="47" spans="1:13" ht="15.75">
      <c r="A47" s="829"/>
      <c r="B47" s="832"/>
      <c r="C47" s="26" t="s">
        <v>53</v>
      </c>
      <c r="D47" s="136"/>
      <c r="E47" s="136"/>
      <c r="F47" s="499"/>
      <c r="G47" s="511"/>
      <c r="H47" s="1176"/>
      <c r="I47" s="136"/>
      <c r="J47" s="293"/>
      <c r="K47" s="293"/>
    </row>
    <row r="48" spans="1:13" ht="15.75">
      <c r="A48" s="829"/>
      <c r="B48" s="832"/>
      <c r="C48" s="26" t="s">
        <v>54</v>
      </c>
      <c r="D48" s="136"/>
      <c r="E48" s="136"/>
      <c r="F48" s="499"/>
      <c r="G48" s="511"/>
      <c r="H48" s="1176"/>
      <c r="I48" s="136"/>
      <c r="J48" s="293"/>
      <c r="K48" s="293"/>
    </row>
    <row r="49" spans="1:11" ht="15.75">
      <c r="A49" s="829"/>
      <c r="B49" s="832"/>
      <c r="C49" s="26" t="s">
        <v>155</v>
      </c>
      <c r="D49" s="136"/>
      <c r="E49" s="136"/>
      <c r="F49" s="499"/>
      <c r="G49" s="511"/>
      <c r="H49" s="1176"/>
      <c r="I49" s="136"/>
      <c r="J49" s="293"/>
      <c r="K49" s="293"/>
    </row>
    <row r="50" spans="1:11" ht="15.75">
      <c r="A50" s="821" t="s">
        <v>147</v>
      </c>
      <c r="B50" s="821"/>
      <c r="C50" s="821"/>
      <c r="D50" s="628">
        <v>1</v>
      </c>
      <c r="E50" s="634">
        <v>150</v>
      </c>
      <c r="F50" s="631">
        <v>118.88888888888889</v>
      </c>
      <c r="G50" s="632">
        <v>2.0560747663551402E-2</v>
      </c>
      <c r="H50" s="1177">
        <v>0</v>
      </c>
      <c r="I50" s="614">
        <v>0.18504672897196262</v>
      </c>
      <c r="J50" s="614">
        <v>7.2897196261682243E-2</v>
      </c>
      <c r="K50" s="614">
        <v>0.34392523364485983</v>
      </c>
    </row>
    <row r="51" spans="1:11" ht="15.75" customHeight="1">
      <c r="A51" s="829" t="s">
        <v>156</v>
      </c>
      <c r="B51" s="904" t="s">
        <v>56</v>
      </c>
      <c r="C51" s="31" t="s">
        <v>57</v>
      </c>
      <c r="D51" s="232"/>
      <c r="E51" s="232"/>
      <c r="F51" s="500"/>
      <c r="G51" s="512"/>
      <c r="H51" s="1178"/>
      <c r="I51" s="232"/>
      <c r="J51" s="170"/>
      <c r="K51" s="170"/>
    </row>
    <row r="52" spans="1:11" ht="15.75">
      <c r="A52" s="829"/>
      <c r="B52" s="904"/>
      <c r="C52" s="31" t="s">
        <v>58</v>
      </c>
      <c r="D52" s="232"/>
      <c r="E52" s="232"/>
      <c r="F52" s="500"/>
      <c r="G52" s="512"/>
      <c r="H52" s="1178"/>
      <c r="I52" s="232"/>
      <c r="J52" s="170"/>
      <c r="K52" s="170"/>
    </row>
    <row r="53" spans="1:11" ht="15.75">
      <c r="A53" s="829"/>
      <c r="B53" s="904"/>
      <c r="C53" s="31" t="s">
        <v>157</v>
      </c>
      <c r="D53" s="232"/>
      <c r="E53" s="232"/>
      <c r="F53" s="500"/>
      <c r="G53" s="512"/>
      <c r="H53" s="1178"/>
      <c r="I53" s="232"/>
      <c r="J53" s="170"/>
      <c r="K53" s="170"/>
    </row>
    <row r="54" spans="1:11" ht="15.75">
      <c r="A54" s="829"/>
      <c r="B54" s="908" t="s">
        <v>60</v>
      </c>
      <c r="C54" s="31" t="s">
        <v>61</v>
      </c>
      <c r="D54" s="232"/>
      <c r="E54" s="232"/>
      <c r="F54" s="500"/>
      <c r="G54" s="512"/>
      <c r="H54" s="1178"/>
      <c r="I54" s="232"/>
      <c r="J54" s="170"/>
      <c r="K54" s="170"/>
    </row>
    <row r="55" spans="1:11" ht="15.75">
      <c r="A55" s="829"/>
      <c r="B55" s="908"/>
      <c r="C55" s="31" t="s">
        <v>62</v>
      </c>
      <c r="D55" s="232"/>
      <c r="E55" s="232"/>
      <c r="F55" s="500"/>
      <c r="G55" s="512"/>
      <c r="H55" s="1178"/>
      <c r="I55" s="232"/>
      <c r="J55" s="170"/>
      <c r="K55" s="170"/>
    </row>
    <row r="56" spans="1:11" ht="15.75">
      <c r="A56" s="829"/>
      <c r="B56" s="908"/>
      <c r="C56" s="31" t="s">
        <v>63</v>
      </c>
      <c r="D56" s="232"/>
      <c r="E56" s="232"/>
      <c r="F56" s="500"/>
      <c r="G56" s="512"/>
      <c r="H56" s="1178"/>
      <c r="I56" s="232"/>
      <c r="J56" s="170"/>
      <c r="K56" s="170"/>
    </row>
    <row r="57" spans="1:11" ht="15.75">
      <c r="A57" s="829"/>
      <c r="B57" s="908"/>
      <c r="C57" s="31" t="s">
        <v>64</v>
      </c>
      <c r="D57" s="232"/>
      <c r="E57" s="232"/>
      <c r="F57" s="500"/>
      <c r="G57" s="512"/>
      <c r="H57" s="1178"/>
      <c r="I57" s="232"/>
      <c r="J57" s="170"/>
      <c r="K57" s="170"/>
    </row>
    <row r="58" spans="1:11" ht="15.75">
      <c r="A58" s="829"/>
      <c r="B58" s="908"/>
      <c r="C58" s="31" t="s">
        <v>65</v>
      </c>
      <c r="D58" s="232"/>
      <c r="E58" s="232"/>
      <c r="F58" s="500"/>
      <c r="G58" s="512"/>
      <c r="H58" s="1178"/>
      <c r="I58" s="232"/>
      <c r="J58" s="170"/>
      <c r="K58" s="170"/>
    </row>
    <row r="59" spans="1:11" ht="15.75">
      <c r="A59" s="829"/>
      <c r="B59" s="908"/>
      <c r="C59" s="31" t="s">
        <v>66</v>
      </c>
      <c r="D59" s="232"/>
      <c r="E59" s="232"/>
      <c r="F59" s="500"/>
      <c r="G59" s="512"/>
      <c r="H59" s="1178"/>
      <c r="I59" s="232"/>
      <c r="J59" s="170"/>
      <c r="K59" s="170"/>
    </row>
    <row r="60" spans="1:11" ht="15.75">
      <c r="A60" s="829"/>
      <c r="B60" s="904" t="s">
        <v>67</v>
      </c>
      <c r="C60" s="31" t="s">
        <v>68</v>
      </c>
      <c r="D60" s="232"/>
      <c r="E60" s="232"/>
      <c r="F60" s="500"/>
      <c r="G60" s="512"/>
      <c r="H60" s="1178"/>
      <c r="I60" s="232"/>
      <c r="J60" s="170"/>
      <c r="K60" s="170"/>
    </row>
    <row r="61" spans="1:11" ht="15.75">
      <c r="A61" s="829"/>
      <c r="B61" s="904"/>
      <c r="C61" s="31" t="s">
        <v>69</v>
      </c>
      <c r="D61" s="232"/>
      <c r="E61" s="232"/>
      <c r="F61" s="500"/>
      <c r="G61" s="512"/>
      <c r="H61" s="1178"/>
      <c r="I61" s="232"/>
      <c r="J61" s="170"/>
      <c r="K61" s="170"/>
    </row>
    <row r="62" spans="1:11" ht="15.75">
      <c r="A62" s="829"/>
      <c r="B62" s="904"/>
      <c r="C62" s="31" t="s">
        <v>70</v>
      </c>
      <c r="D62" s="232"/>
      <c r="E62" s="232"/>
      <c r="F62" s="500"/>
      <c r="G62" s="512"/>
      <c r="H62" s="1178"/>
      <c r="I62" s="232"/>
      <c r="J62" s="170"/>
      <c r="K62" s="170"/>
    </row>
    <row r="63" spans="1:11" ht="15.75">
      <c r="A63" s="829"/>
      <c r="B63" s="904"/>
      <c r="C63" s="31" t="s">
        <v>158</v>
      </c>
      <c r="D63" s="232"/>
      <c r="E63" s="232"/>
      <c r="F63" s="500"/>
      <c r="G63" s="512"/>
      <c r="H63" s="1178"/>
      <c r="I63" s="232"/>
      <c r="J63" s="170"/>
      <c r="K63" s="170"/>
    </row>
    <row r="64" spans="1:11" ht="15.75" customHeight="1">
      <c r="A64" s="829"/>
      <c r="B64" s="832" t="s">
        <v>159</v>
      </c>
      <c r="C64" s="586" t="s">
        <v>160</v>
      </c>
      <c r="D64" s="70">
        <v>1</v>
      </c>
      <c r="E64" s="70">
        <v>100</v>
      </c>
      <c r="F64" s="498">
        <v>148.66666666666666</v>
      </c>
      <c r="G64" s="509">
        <v>4.4843049327354259E-3</v>
      </c>
      <c r="H64" s="1175">
        <v>2.4570024570024569E-3</v>
      </c>
      <c r="I64" s="45">
        <v>0.20403587443946189</v>
      </c>
      <c r="J64" s="45">
        <v>6.726457399103139E-2</v>
      </c>
      <c r="K64" s="45">
        <v>1.2443946188340806</v>
      </c>
    </row>
    <row r="65" spans="1:11" ht="15.75">
      <c r="A65" s="829"/>
      <c r="B65" s="832"/>
      <c r="C65" s="26" t="s">
        <v>74</v>
      </c>
      <c r="D65" s="136"/>
      <c r="E65" s="136"/>
      <c r="F65" s="499"/>
      <c r="G65" s="510"/>
      <c r="H65" s="1176"/>
      <c r="I65" s="293"/>
      <c r="J65" s="293"/>
      <c r="K65" s="293"/>
    </row>
    <row r="66" spans="1:11" ht="15.75">
      <c r="A66" s="829"/>
      <c r="B66" s="832"/>
      <c r="C66" s="26" t="s">
        <v>161</v>
      </c>
      <c r="D66" s="136"/>
      <c r="E66" s="136"/>
      <c r="F66" s="499"/>
      <c r="G66" s="510"/>
      <c r="H66" s="1176"/>
      <c r="I66" s="293"/>
      <c r="J66" s="293"/>
      <c r="K66" s="293"/>
    </row>
    <row r="67" spans="1:11" ht="15.75">
      <c r="A67" s="821" t="s">
        <v>147</v>
      </c>
      <c r="B67" s="821"/>
      <c r="C67" s="821"/>
      <c r="D67" s="633">
        <v>1</v>
      </c>
      <c r="E67" s="634">
        <v>100</v>
      </c>
      <c r="F67" s="631">
        <v>148.66666666666666</v>
      </c>
      <c r="G67" s="632">
        <v>4.4843049327354259E-3</v>
      </c>
      <c r="H67" s="1177">
        <v>2.4570024570024569E-3</v>
      </c>
      <c r="I67" s="614">
        <v>0.20403587443946189</v>
      </c>
      <c r="J67" s="614">
        <v>6.726457399103139E-2</v>
      </c>
      <c r="K67" s="614">
        <v>1.2443946188340806</v>
      </c>
    </row>
    <row r="68" spans="1:11" ht="15.75">
      <c r="A68" s="829" t="s">
        <v>162</v>
      </c>
      <c r="B68" s="588" t="s">
        <v>163</v>
      </c>
      <c r="C68" s="586" t="s">
        <v>164</v>
      </c>
      <c r="D68" s="70">
        <v>1</v>
      </c>
      <c r="E68" s="70">
        <v>100</v>
      </c>
      <c r="F68" s="498">
        <v>147.66666666666666</v>
      </c>
      <c r="G68" s="509">
        <v>4.5146726862302479E-3</v>
      </c>
      <c r="H68" s="1175">
        <v>5.5288461538461536E-2</v>
      </c>
      <c r="I68" s="45">
        <v>0.23927765237020315</v>
      </c>
      <c r="J68" s="45">
        <v>0.11060948081264109</v>
      </c>
      <c r="K68" s="45">
        <v>0.23927765237020315</v>
      </c>
    </row>
    <row r="69" spans="1:11" ht="15.75" customHeight="1">
      <c r="A69" s="829"/>
      <c r="B69" s="907" t="s">
        <v>78</v>
      </c>
      <c r="C69" s="26" t="s">
        <v>165</v>
      </c>
      <c r="D69" s="232"/>
      <c r="E69" s="232"/>
      <c r="F69" s="501"/>
      <c r="G69" s="514"/>
      <c r="H69" s="1178"/>
      <c r="I69" s="232"/>
      <c r="J69" s="170"/>
      <c r="K69" s="170"/>
    </row>
    <row r="70" spans="1:11" ht="15.75">
      <c r="A70" s="829"/>
      <c r="B70" s="907"/>
      <c r="C70" s="26" t="s">
        <v>80</v>
      </c>
      <c r="D70" s="232"/>
      <c r="E70" s="232"/>
      <c r="F70" s="501"/>
      <c r="G70" s="514"/>
      <c r="H70" s="1178"/>
      <c r="I70" s="232"/>
      <c r="J70" s="170"/>
      <c r="K70" s="170"/>
    </row>
    <row r="71" spans="1:11" ht="15.75">
      <c r="A71" s="829"/>
      <c r="B71" s="832" t="s">
        <v>81</v>
      </c>
      <c r="C71" s="586" t="s">
        <v>82</v>
      </c>
      <c r="D71" s="70">
        <v>1</v>
      </c>
      <c r="E71" s="70">
        <v>100</v>
      </c>
      <c r="F71" s="498">
        <v>105</v>
      </c>
      <c r="G71" s="509">
        <v>5.3968253968253971E-2</v>
      </c>
      <c r="H71" s="1175">
        <v>0.23397435897435898</v>
      </c>
      <c r="I71" s="45">
        <v>0.81904761904761902</v>
      </c>
      <c r="J71" s="45">
        <v>0.22222222222222221</v>
      </c>
      <c r="K71" s="45">
        <v>0.78730158730158728</v>
      </c>
    </row>
    <row r="72" spans="1:11" ht="15.75">
      <c r="A72" s="829"/>
      <c r="B72" s="832"/>
      <c r="C72" s="586" t="s">
        <v>83</v>
      </c>
      <c r="D72" s="70">
        <v>1</v>
      </c>
      <c r="E72" s="70">
        <v>100</v>
      </c>
      <c r="F72" s="498">
        <v>105</v>
      </c>
      <c r="G72" s="509">
        <v>1.2698412698412698E-2</v>
      </c>
      <c r="H72" s="1175">
        <v>2.0746887966804978E-2</v>
      </c>
      <c r="I72" s="45">
        <v>0.17777777777777778</v>
      </c>
      <c r="J72" s="45">
        <v>0.10476190476190476</v>
      </c>
      <c r="K72" s="45">
        <v>0.15555555555555556</v>
      </c>
    </row>
    <row r="73" spans="1:11" ht="15.75">
      <c r="A73" s="829"/>
      <c r="B73" s="832" t="s">
        <v>84</v>
      </c>
      <c r="C73" s="586" t="s">
        <v>85</v>
      </c>
      <c r="D73" s="71">
        <v>1</v>
      </c>
      <c r="E73" s="71">
        <v>100</v>
      </c>
      <c r="F73" s="501">
        <v>118</v>
      </c>
      <c r="G73" s="515">
        <v>1.1299435028248588E-2</v>
      </c>
      <c r="H73" s="1180">
        <v>0.57460525086424363</v>
      </c>
      <c r="I73" s="292">
        <v>0.46892655367231639</v>
      </c>
      <c r="J73" s="292">
        <v>0.12994350282485875</v>
      </c>
      <c r="K73" s="292">
        <v>1.0677966101694916</v>
      </c>
    </row>
    <row r="74" spans="1:11" ht="15.75">
      <c r="A74" s="829"/>
      <c r="B74" s="832"/>
      <c r="C74" s="26" t="s">
        <v>86</v>
      </c>
      <c r="D74" s="96"/>
      <c r="E74" s="96"/>
      <c r="F74" s="499"/>
      <c r="G74" s="510"/>
      <c r="H74" s="1176"/>
      <c r="I74" s="293"/>
      <c r="J74" s="293"/>
      <c r="K74" s="293"/>
    </row>
    <row r="75" spans="1:11" ht="15.75">
      <c r="A75" s="829"/>
      <c r="B75" s="832" t="s">
        <v>87</v>
      </c>
      <c r="C75" s="26" t="s">
        <v>88</v>
      </c>
      <c r="D75" s="96"/>
      <c r="E75" s="96"/>
      <c r="F75" s="499"/>
      <c r="G75" s="510"/>
      <c r="H75" s="1176"/>
      <c r="I75" s="293"/>
      <c r="J75" s="293"/>
      <c r="K75" s="293"/>
    </row>
    <row r="76" spans="1:11" ht="15.75">
      <c r="A76" s="829"/>
      <c r="B76" s="832"/>
      <c r="C76" s="26" t="s">
        <v>89</v>
      </c>
      <c r="D76" s="96"/>
      <c r="E76" s="96"/>
      <c r="F76" s="499"/>
      <c r="G76" s="510"/>
      <c r="H76" s="1176"/>
      <c r="I76" s="293"/>
      <c r="J76" s="293"/>
      <c r="K76" s="293"/>
    </row>
    <row r="77" spans="1:11" ht="15.75">
      <c r="A77" s="829"/>
      <c r="B77" s="832"/>
      <c r="C77" s="586" t="s">
        <v>90</v>
      </c>
      <c r="D77" s="70">
        <v>1</v>
      </c>
      <c r="E77" s="70">
        <v>100</v>
      </c>
      <c r="F77" s="498">
        <v>68</v>
      </c>
      <c r="G77" s="509">
        <v>3.4313725490196081E-2</v>
      </c>
      <c r="H77" s="1175">
        <v>0.11375661375661375</v>
      </c>
      <c r="I77" s="45">
        <v>0.15686274509803921</v>
      </c>
      <c r="J77" s="45">
        <v>0.14705882352941177</v>
      </c>
      <c r="K77" s="45">
        <v>0.28921568627450983</v>
      </c>
    </row>
    <row r="78" spans="1:11" ht="15.75">
      <c r="A78" s="829"/>
      <c r="B78" s="832"/>
      <c r="C78" s="26" t="s">
        <v>166</v>
      </c>
      <c r="D78" s="96"/>
      <c r="E78" s="96"/>
      <c r="F78" s="502"/>
      <c r="G78" s="510"/>
      <c r="H78" s="1176"/>
      <c r="I78" s="293"/>
      <c r="J78" s="293"/>
      <c r="K78" s="293"/>
    </row>
    <row r="79" spans="1:11" ht="15.75">
      <c r="A79" s="829"/>
      <c r="B79" s="832" t="s">
        <v>167</v>
      </c>
      <c r="C79" s="26" t="s">
        <v>93</v>
      </c>
      <c r="D79" s="96"/>
      <c r="E79" s="96"/>
      <c r="F79" s="502"/>
      <c r="G79" s="510"/>
      <c r="H79" s="1176"/>
      <c r="I79" s="293"/>
      <c r="J79" s="293"/>
      <c r="K79" s="293"/>
    </row>
    <row r="80" spans="1:11" ht="15.75">
      <c r="A80" s="829"/>
      <c r="B80" s="832"/>
      <c r="C80" s="586" t="s">
        <v>168</v>
      </c>
      <c r="D80" s="70">
        <v>1</v>
      </c>
      <c r="E80" s="70">
        <v>110</v>
      </c>
      <c r="F80" s="498">
        <v>66.666666666666657</v>
      </c>
      <c r="G80" s="509">
        <v>9.0909090909090905E-3</v>
      </c>
      <c r="H80" s="1175">
        <v>0</v>
      </c>
      <c r="I80" s="45">
        <v>0.32727272727272727</v>
      </c>
      <c r="J80" s="45">
        <v>9.0909090909090912E-2</v>
      </c>
      <c r="K80" s="45">
        <v>7.2727272727272724E-2</v>
      </c>
    </row>
    <row r="81" spans="1:12" ht="15.75">
      <c r="A81" s="829"/>
      <c r="B81" s="832"/>
      <c r="C81" s="26" t="s">
        <v>169</v>
      </c>
      <c r="D81" s="96"/>
      <c r="E81" s="96"/>
      <c r="F81" s="499"/>
      <c r="G81" s="511"/>
      <c r="H81" s="1176"/>
      <c r="I81" s="136"/>
      <c r="J81" s="293"/>
      <c r="K81" s="293"/>
    </row>
    <row r="82" spans="1:12" ht="15.75">
      <c r="A82" s="829"/>
      <c r="B82" s="907" t="s">
        <v>170</v>
      </c>
      <c r="C82" s="26" t="s">
        <v>171</v>
      </c>
      <c r="D82" s="20"/>
      <c r="E82" s="20"/>
      <c r="F82" s="500"/>
      <c r="G82" s="512"/>
      <c r="H82" s="1178"/>
      <c r="I82" s="232"/>
      <c r="J82" s="170"/>
      <c r="K82" s="170"/>
      <c r="L82" s="3"/>
    </row>
    <row r="83" spans="1:12" ht="15.75">
      <c r="A83" s="829"/>
      <c r="B83" s="907"/>
      <c r="C83" s="26" t="s">
        <v>172</v>
      </c>
      <c r="D83" s="20"/>
      <c r="E83" s="20"/>
      <c r="F83" s="500"/>
      <c r="G83" s="512"/>
      <c r="H83" s="1178"/>
      <c r="I83" s="232"/>
      <c r="J83" s="170"/>
      <c r="K83" s="170"/>
      <c r="L83" s="3"/>
    </row>
    <row r="84" spans="1:12" ht="15.75">
      <c r="A84" s="829"/>
      <c r="B84" s="907"/>
      <c r="C84" s="26" t="s">
        <v>173</v>
      </c>
      <c r="D84" s="232"/>
      <c r="E84" s="232"/>
      <c r="F84" s="500"/>
      <c r="G84" s="512"/>
      <c r="H84" s="1178"/>
      <c r="I84" s="232"/>
      <c r="J84" s="170"/>
      <c r="K84" s="170"/>
      <c r="L84" s="3"/>
    </row>
    <row r="85" spans="1:12" ht="15.75">
      <c r="A85" s="821" t="s">
        <v>147</v>
      </c>
      <c r="B85" s="821"/>
      <c r="C85" s="821"/>
      <c r="D85" s="634">
        <f>SUM(D68:D84)</f>
        <v>6</v>
      </c>
      <c r="E85" s="634">
        <f>SUM(E68:E84)</f>
        <v>610</v>
      </c>
      <c r="F85" s="631">
        <v>101.14754098360656</v>
      </c>
      <c r="G85" s="632">
        <v>1.9448946515397084E-2</v>
      </c>
      <c r="H85" s="1177">
        <v>0.11957671957671957</v>
      </c>
      <c r="I85" s="614">
        <v>0.37277147487844409</v>
      </c>
      <c r="J85" s="614">
        <v>0.13398163155051324</v>
      </c>
      <c r="K85" s="614">
        <v>0.46245272825499728</v>
      </c>
    </row>
    <row r="86" spans="1:12" ht="15.75">
      <c r="A86" s="829" t="s">
        <v>174</v>
      </c>
      <c r="B86" s="832" t="s">
        <v>100</v>
      </c>
      <c r="C86" s="26" t="s">
        <v>101</v>
      </c>
      <c r="D86" s="136"/>
      <c r="E86" s="136"/>
      <c r="F86" s="502"/>
      <c r="G86" s="511"/>
      <c r="H86" s="1176"/>
      <c r="I86" s="293"/>
      <c r="J86" s="293"/>
      <c r="K86" s="293"/>
    </row>
    <row r="87" spans="1:12" ht="15.75">
      <c r="A87" s="829"/>
      <c r="B87" s="832"/>
      <c r="C87" s="586" t="s">
        <v>102</v>
      </c>
      <c r="D87" s="70">
        <v>1</v>
      </c>
      <c r="E87" s="70">
        <v>100</v>
      </c>
      <c r="F87" s="498">
        <v>70.666666666666671</v>
      </c>
      <c r="G87" s="509">
        <v>0.54716981132075471</v>
      </c>
      <c r="H87" s="1175">
        <v>0.76315789473684215</v>
      </c>
      <c r="I87" s="45">
        <v>0.69339622641509435</v>
      </c>
      <c r="J87" s="45">
        <v>0.56132075471698117</v>
      </c>
      <c r="K87" s="45">
        <v>0.57075471698113212</v>
      </c>
    </row>
    <row r="88" spans="1:12" ht="15.75">
      <c r="A88" s="829"/>
      <c r="B88" s="832"/>
      <c r="C88" s="26" t="s">
        <v>103</v>
      </c>
      <c r="D88" s="96"/>
      <c r="E88" s="96"/>
      <c r="F88" s="502"/>
      <c r="G88" s="511"/>
      <c r="H88" s="1176"/>
      <c r="I88" s="136"/>
      <c r="J88" s="293"/>
      <c r="K88" s="293"/>
    </row>
    <row r="89" spans="1:12" ht="15.75">
      <c r="A89" s="829"/>
      <c r="B89" s="582" t="s">
        <v>104</v>
      </c>
      <c r="C89" s="31" t="s">
        <v>105</v>
      </c>
      <c r="D89" s="20"/>
      <c r="E89" s="20"/>
      <c r="F89" s="501"/>
      <c r="G89" s="512"/>
      <c r="H89" s="1178"/>
      <c r="I89" s="232"/>
      <c r="J89" s="170"/>
      <c r="K89" s="170"/>
    </row>
    <row r="90" spans="1:12" ht="15.75">
      <c r="A90" s="829"/>
      <c r="B90" s="904" t="s">
        <v>175</v>
      </c>
      <c r="C90" s="31" t="s">
        <v>107</v>
      </c>
      <c r="D90" s="20"/>
      <c r="E90" s="20"/>
      <c r="F90" s="501"/>
      <c r="G90" s="512"/>
      <c r="H90" s="1178"/>
      <c r="I90" s="232"/>
      <c r="J90" s="170"/>
      <c r="K90" s="170"/>
    </row>
    <row r="91" spans="1:12" ht="15.75">
      <c r="A91" s="829"/>
      <c r="B91" s="904"/>
      <c r="C91" s="31" t="s">
        <v>108</v>
      </c>
      <c r="D91" s="232"/>
      <c r="E91" s="232"/>
      <c r="F91" s="501"/>
      <c r="G91" s="512"/>
      <c r="H91" s="1178"/>
      <c r="I91" s="232"/>
      <c r="J91" s="170"/>
      <c r="K91" s="170"/>
    </row>
    <row r="92" spans="1:12" ht="15.75">
      <c r="A92" s="829"/>
      <c r="B92" s="904"/>
      <c r="C92" s="31" t="s">
        <v>176</v>
      </c>
      <c r="D92" s="232"/>
      <c r="E92" s="232"/>
      <c r="F92" s="501"/>
      <c r="G92" s="512"/>
      <c r="H92" s="1178"/>
      <c r="I92" s="232"/>
      <c r="J92" s="170"/>
      <c r="K92" s="170"/>
    </row>
    <row r="93" spans="1:12" ht="15.75">
      <c r="A93" s="821" t="s">
        <v>147</v>
      </c>
      <c r="B93" s="821"/>
      <c r="C93" s="821"/>
      <c r="D93" s="633">
        <v>1</v>
      </c>
      <c r="E93" s="634">
        <v>100</v>
      </c>
      <c r="F93" s="631">
        <v>70.666666666666671</v>
      </c>
      <c r="G93" s="635">
        <v>0.54716981132075471</v>
      </c>
      <c r="H93" s="1177">
        <v>0.76315789473684215</v>
      </c>
      <c r="I93" s="614">
        <v>0.69339622641509435</v>
      </c>
      <c r="J93" s="614">
        <v>0.56132075471698117</v>
      </c>
      <c r="K93" s="614">
        <v>0.57075471698113212</v>
      </c>
    </row>
    <row r="94" spans="1:12" ht="15.75">
      <c r="A94" s="829" t="s">
        <v>177</v>
      </c>
      <c r="B94" s="832" t="s">
        <v>110</v>
      </c>
      <c r="C94" s="586" t="s">
        <v>111</v>
      </c>
      <c r="D94" s="70">
        <v>1</v>
      </c>
      <c r="E94" s="70">
        <v>150</v>
      </c>
      <c r="F94" s="637">
        <v>85</v>
      </c>
      <c r="G94" s="509">
        <v>0</v>
      </c>
      <c r="H94" s="1175">
        <v>0</v>
      </c>
      <c r="I94" s="45">
        <v>8.4476138233680748E-2</v>
      </c>
      <c r="J94" s="45">
        <v>6.3082830499177178E-2</v>
      </c>
      <c r="K94" s="45">
        <v>1.6456390565002743E-3</v>
      </c>
    </row>
    <row r="95" spans="1:12" ht="15.75">
      <c r="A95" s="829"/>
      <c r="B95" s="832"/>
      <c r="C95" s="26" t="s">
        <v>112</v>
      </c>
      <c r="D95" s="96"/>
      <c r="E95" s="96"/>
      <c r="F95" s="502"/>
      <c r="G95" s="510"/>
      <c r="H95" s="1176"/>
      <c r="I95" s="136"/>
      <c r="J95" s="293"/>
      <c r="K95" s="293"/>
    </row>
    <row r="96" spans="1:12" ht="15.75">
      <c r="A96" s="829"/>
      <c r="B96" s="832"/>
      <c r="C96" s="26" t="s">
        <v>178</v>
      </c>
      <c r="D96" s="96"/>
      <c r="E96" s="96"/>
      <c r="F96" s="502"/>
      <c r="G96" s="510"/>
      <c r="H96" s="1176"/>
      <c r="I96" s="136"/>
      <c r="J96" s="293"/>
      <c r="K96" s="293"/>
    </row>
    <row r="97" spans="1:11" ht="15.75">
      <c r="A97" s="829"/>
      <c r="B97" s="907" t="s">
        <v>114</v>
      </c>
      <c r="C97" s="26" t="s">
        <v>179</v>
      </c>
      <c r="D97" s="20"/>
      <c r="E97" s="20"/>
      <c r="F97" s="501"/>
      <c r="G97" s="514"/>
      <c r="H97" s="1178"/>
      <c r="I97" s="232"/>
      <c r="J97" s="170"/>
      <c r="K97" s="170"/>
    </row>
    <row r="98" spans="1:11" ht="15.75">
      <c r="A98" s="829"/>
      <c r="B98" s="907"/>
      <c r="C98" s="26" t="s">
        <v>116</v>
      </c>
      <c r="D98" s="232"/>
      <c r="E98" s="232"/>
      <c r="F98" s="501"/>
      <c r="G98" s="514"/>
      <c r="H98" s="1178"/>
      <c r="I98" s="232"/>
      <c r="J98" s="170"/>
      <c r="K98" s="170"/>
    </row>
    <row r="99" spans="1:11" ht="15.75">
      <c r="A99" s="829"/>
      <c r="B99" s="907"/>
      <c r="C99" s="26" t="s">
        <v>117</v>
      </c>
      <c r="D99" s="232"/>
      <c r="E99" s="232"/>
      <c r="F99" s="501"/>
      <c r="G99" s="514"/>
      <c r="H99" s="1178"/>
      <c r="I99" s="232"/>
      <c r="J99" s="170"/>
      <c r="K99" s="170"/>
    </row>
    <row r="100" spans="1:11" ht="15.75">
      <c r="A100" s="829"/>
      <c r="B100" s="832" t="s">
        <v>180</v>
      </c>
      <c r="C100" s="586" t="s">
        <v>181</v>
      </c>
      <c r="D100" s="20">
        <v>1</v>
      </c>
      <c r="E100" s="20">
        <v>100</v>
      </c>
      <c r="F100" s="501">
        <v>95</v>
      </c>
      <c r="G100" s="215">
        <v>0.2</v>
      </c>
      <c r="H100" s="1181">
        <v>0</v>
      </c>
      <c r="I100" s="215">
        <v>0.3</v>
      </c>
      <c r="J100" s="215">
        <v>0</v>
      </c>
      <c r="K100" s="215">
        <v>0.65</v>
      </c>
    </row>
    <row r="101" spans="1:11" ht="15.75">
      <c r="A101" s="829"/>
      <c r="B101" s="832"/>
      <c r="C101" s="26" t="s">
        <v>120</v>
      </c>
      <c r="D101" s="20"/>
      <c r="E101" s="20"/>
      <c r="F101" s="501"/>
      <c r="G101" s="514"/>
      <c r="H101" s="1178"/>
      <c r="I101" s="170"/>
      <c r="J101" s="170"/>
      <c r="K101" s="170"/>
    </row>
    <row r="102" spans="1:11" ht="15.75">
      <c r="A102" s="829"/>
      <c r="B102" s="832" t="s">
        <v>121</v>
      </c>
      <c r="C102" s="586" t="s">
        <v>182</v>
      </c>
      <c r="D102" s="485">
        <v>1</v>
      </c>
      <c r="E102" s="485">
        <v>100</v>
      </c>
      <c r="F102" s="506">
        <v>49</v>
      </c>
      <c r="G102" s="514">
        <v>0</v>
      </c>
      <c r="H102" s="1178">
        <v>0.29850746268656714</v>
      </c>
      <c r="I102" s="170">
        <v>0.39455782312925169</v>
      </c>
      <c r="J102" s="170">
        <v>0.31972789115646261</v>
      </c>
      <c r="K102" s="170">
        <v>0.12244897959183673</v>
      </c>
    </row>
    <row r="103" spans="1:11" ht="15.75">
      <c r="A103" s="829"/>
      <c r="B103" s="832"/>
      <c r="C103" s="26" t="s">
        <v>183</v>
      </c>
      <c r="D103" s="20"/>
      <c r="E103" s="20"/>
      <c r="F103" s="501"/>
      <c r="G103" s="514"/>
      <c r="H103" s="1178"/>
      <c r="I103" s="232"/>
      <c r="J103" s="170"/>
      <c r="K103" s="170"/>
    </row>
    <row r="104" spans="1:11" ht="15.75">
      <c r="A104" s="829"/>
      <c r="B104" s="904" t="s">
        <v>124</v>
      </c>
      <c r="C104" s="31" t="s">
        <v>125</v>
      </c>
      <c r="D104" s="232"/>
      <c r="E104" s="232"/>
      <c r="F104" s="500"/>
      <c r="G104" s="514"/>
      <c r="H104" s="1178"/>
      <c r="I104" s="232"/>
      <c r="J104" s="170"/>
      <c r="K104" s="170"/>
    </row>
    <row r="105" spans="1:11" ht="15.75">
      <c r="A105" s="829"/>
      <c r="B105" s="904"/>
      <c r="C105" s="31" t="s">
        <v>126</v>
      </c>
      <c r="D105" s="232"/>
      <c r="E105" s="232"/>
      <c r="F105" s="500"/>
      <c r="G105" s="514"/>
      <c r="H105" s="1178"/>
      <c r="I105" s="232"/>
      <c r="J105" s="170"/>
      <c r="K105" s="170"/>
    </row>
    <row r="106" spans="1:11" ht="15.75">
      <c r="A106" s="829"/>
      <c r="B106" s="904" t="s">
        <v>127</v>
      </c>
      <c r="C106" s="31" t="s">
        <v>128</v>
      </c>
      <c r="D106" s="232"/>
      <c r="E106" s="232"/>
      <c r="F106" s="500"/>
      <c r="G106" s="514"/>
      <c r="H106" s="1178"/>
      <c r="I106" s="232"/>
      <c r="J106" s="170"/>
      <c r="K106" s="170"/>
    </row>
    <row r="107" spans="1:11" ht="15.75">
      <c r="A107" s="829"/>
      <c r="B107" s="904"/>
      <c r="C107" s="31" t="s">
        <v>129</v>
      </c>
      <c r="D107" s="232"/>
      <c r="E107" s="232"/>
      <c r="F107" s="500"/>
      <c r="G107" s="514"/>
      <c r="H107" s="1178"/>
      <c r="I107" s="232"/>
      <c r="J107" s="170"/>
      <c r="K107" s="170"/>
    </row>
    <row r="108" spans="1:11" ht="15.75">
      <c r="A108" s="829"/>
      <c r="B108" s="904"/>
      <c r="C108" s="31" t="s">
        <v>184</v>
      </c>
      <c r="D108" s="232"/>
      <c r="E108" s="232"/>
      <c r="F108" s="500"/>
      <c r="G108" s="514"/>
      <c r="H108" s="1178"/>
      <c r="I108" s="232"/>
      <c r="J108" s="170"/>
      <c r="K108" s="170"/>
    </row>
    <row r="109" spans="1:11" ht="15.75">
      <c r="A109" s="821" t="s">
        <v>147</v>
      </c>
      <c r="B109" s="821"/>
      <c r="C109" s="821"/>
      <c r="D109" s="634">
        <f>SUM(D94:D108)</f>
        <v>3</v>
      </c>
      <c r="E109" s="634">
        <f>SUM(E94:E108)</f>
        <v>350</v>
      </c>
      <c r="F109" s="631">
        <v>226.66666666666666</v>
      </c>
      <c r="G109" s="632">
        <v>1.2605042016806723E-3</v>
      </c>
      <c r="H109" s="1177">
        <v>2.6455026455026454E-2</v>
      </c>
      <c r="I109" s="614">
        <v>0.17899159663865546</v>
      </c>
      <c r="J109" s="614">
        <v>9.8739495798319324E-2</v>
      </c>
      <c r="K109" s="614">
        <v>3.2773109243697481E-2</v>
      </c>
    </row>
    <row r="110" spans="1:11" ht="15.75">
      <c r="A110" s="821" t="s">
        <v>185</v>
      </c>
      <c r="B110" s="821"/>
      <c r="C110" s="821"/>
      <c r="D110" s="628">
        <f>D14+D25+D41+D50+D67+D85+D93+D109</f>
        <v>15</v>
      </c>
      <c r="E110" s="628">
        <f>E14+E25+E41+E50+E67+E85+E93+E109</f>
        <v>1610</v>
      </c>
      <c r="F110" s="631">
        <v>124.98964803312629</v>
      </c>
      <c r="G110" s="632">
        <v>2.9319198277290046E-2</v>
      </c>
      <c r="H110" s="1177">
        <v>0.13221601489757914</v>
      </c>
      <c r="I110" s="614">
        <v>0.25409971840318041</v>
      </c>
      <c r="J110" s="614">
        <v>0.11926453536524764</v>
      </c>
      <c r="K110" s="614">
        <v>0.32963392413450388</v>
      </c>
    </row>
    <row r="111" spans="1:11">
      <c r="A111" s="307" t="s">
        <v>186</v>
      </c>
      <c r="B111" s="439" t="s">
        <v>375</v>
      </c>
      <c r="C111" s="440"/>
      <c r="D111" s="440"/>
      <c r="E111" s="440"/>
      <c r="F111" s="440"/>
      <c r="G111" s="440"/>
      <c r="H111" s="306"/>
      <c r="I111" s="306"/>
      <c r="J111" s="306"/>
      <c r="K111" s="306"/>
    </row>
    <row r="112" spans="1:11">
      <c r="A112" s="309" t="s">
        <v>351</v>
      </c>
      <c r="B112" s="496" t="s">
        <v>188</v>
      </c>
      <c r="C112" s="308"/>
      <c r="D112" s="308"/>
      <c r="E112" s="308"/>
      <c r="F112" s="349"/>
      <c r="G112" s="308"/>
      <c r="H112" s="308"/>
      <c r="I112" s="308"/>
      <c r="J112" s="308"/>
      <c r="K112" s="308"/>
    </row>
    <row r="113" spans="2:3">
      <c r="B113" s="76"/>
      <c r="C113" s="4"/>
    </row>
    <row r="114" spans="2:3">
      <c r="B114" s="76"/>
      <c r="C114" s="4"/>
    </row>
    <row r="115" spans="2:3">
      <c r="B115" s="76"/>
      <c r="C115" s="4"/>
    </row>
    <row r="116" spans="2:3">
      <c r="B116" s="76"/>
      <c r="C116" s="4"/>
    </row>
    <row r="117" spans="2:3">
      <c r="B117" s="76"/>
      <c r="C117" s="4"/>
    </row>
    <row r="118" spans="2:3">
      <c r="B118" s="76"/>
      <c r="C118" s="4"/>
    </row>
    <row r="119" spans="2:3">
      <c r="B119" s="76"/>
      <c r="C119" s="4"/>
    </row>
    <row r="120" spans="2:3">
      <c r="B120" s="76"/>
      <c r="C120" s="4"/>
    </row>
    <row r="121" spans="2:3">
      <c r="B121" s="76"/>
      <c r="C121" s="4"/>
    </row>
    <row r="122" spans="2:3">
      <c r="B122" s="76"/>
      <c r="C122" s="4"/>
    </row>
    <row r="123" spans="2:3">
      <c r="B123" s="76"/>
      <c r="C123" s="4"/>
    </row>
    <row r="124" spans="2:3">
      <c r="B124" s="76"/>
      <c r="C124" s="4"/>
    </row>
    <row r="125" spans="2:3">
      <c r="B125" s="76"/>
      <c r="C125" s="4"/>
    </row>
    <row r="126" spans="2:3">
      <c r="B126" s="76"/>
      <c r="C126" s="4"/>
    </row>
    <row r="127" spans="2:3">
      <c r="B127" s="76"/>
      <c r="C127" s="4"/>
    </row>
    <row r="128" spans="2:3">
      <c r="B128" s="76"/>
      <c r="C128" s="4"/>
    </row>
    <row r="129" spans="2:3">
      <c r="B129" s="76"/>
      <c r="C129" s="4"/>
    </row>
    <row r="130" spans="2:3">
      <c r="B130" s="76"/>
      <c r="C130" s="4"/>
    </row>
    <row r="131" spans="2:3">
      <c r="B131" s="76"/>
      <c r="C131" s="4"/>
    </row>
    <row r="132" spans="2:3">
      <c r="B132" s="76"/>
      <c r="C132" s="4"/>
    </row>
    <row r="133" spans="2:3">
      <c r="B133" s="76"/>
      <c r="C133" s="4"/>
    </row>
    <row r="134" spans="2:3">
      <c r="B134" s="76"/>
      <c r="C134" s="4"/>
    </row>
    <row r="135" spans="2:3">
      <c r="B135" s="76"/>
      <c r="C135" s="4"/>
    </row>
    <row r="136" spans="2:3">
      <c r="B136" s="76"/>
      <c r="C136" s="4"/>
    </row>
    <row r="137" spans="2:3">
      <c r="B137" s="76"/>
      <c r="C137" s="4"/>
    </row>
    <row r="138" spans="2:3">
      <c r="B138" s="76"/>
      <c r="C138" s="4"/>
    </row>
    <row r="139" spans="2:3">
      <c r="B139" s="76"/>
      <c r="C139" s="4"/>
    </row>
    <row r="140" spans="2:3">
      <c r="B140" s="76"/>
      <c r="C140" s="4"/>
    </row>
    <row r="141" spans="2:3">
      <c r="B141" s="76"/>
      <c r="C141" s="4"/>
    </row>
    <row r="142" spans="2:3">
      <c r="B142" s="76"/>
      <c r="C142" s="4"/>
    </row>
    <row r="143" spans="2:3">
      <c r="B143" s="76"/>
      <c r="C143" s="4"/>
    </row>
    <row r="144" spans="2:3">
      <c r="B144" s="76"/>
      <c r="C144" s="4"/>
    </row>
  </sheetData>
  <mergeCells count="59"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F3:F5"/>
    <mergeCell ref="A6:A13"/>
    <mergeCell ref="B6:B7"/>
    <mergeCell ref="B8:B10"/>
    <mergeCell ref="B11:B13"/>
    <mergeCell ref="A14:C14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4:B66"/>
    <mergeCell ref="K3:K5"/>
    <mergeCell ref="A1:K1"/>
    <mergeCell ref="A2:K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C232"/>
  <sheetViews>
    <sheetView zoomScale="85" zoomScaleNormal="85" workbookViewId="0">
      <selection activeCell="G115" sqref="G115"/>
    </sheetView>
  </sheetViews>
  <sheetFormatPr defaultRowHeight="15"/>
  <cols>
    <col min="1" max="1" width="13.7109375" style="90" customWidth="1"/>
    <col min="2" max="3" width="27.42578125" style="90" customWidth="1"/>
    <col min="4" max="4" width="14.28515625" style="90" customWidth="1"/>
    <col min="5" max="5" width="12" style="90" customWidth="1"/>
    <col min="6" max="6" width="13.28515625" style="90" customWidth="1"/>
    <col min="7" max="7" width="29.85546875" style="84" customWidth="1"/>
    <col min="8" max="8" width="19.85546875" style="84" customWidth="1"/>
    <col min="9" max="9" width="27" style="84" customWidth="1"/>
    <col min="10" max="29" width="9.140625" style="84"/>
    <col min="30" max="16384" width="9.140625" style="90"/>
  </cols>
  <sheetData>
    <row r="1" spans="1:11" ht="24.95" customHeight="1">
      <c r="A1" s="921" t="s">
        <v>374</v>
      </c>
      <c r="B1" s="921"/>
      <c r="C1" s="921"/>
      <c r="D1" s="921"/>
      <c r="E1" s="921"/>
      <c r="F1" s="921"/>
      <c r="G1" s="921"/>
      <c r="H1" s="921"/>
      <c r="I1" s="921"/>
    </row>
    <row r="2" spans="1:11" ht="24.75" customHeight="1">
      <c r="A2" s="920" t="s">
        <v>207</v>
      </c>
      <c r="B2" s="920"/>
      <c r="C2" s="920"/>
      <c r="D2" s="920"/>
      <c r="E2" s="920"/>
      <c r="F2" s="920"/>
      <c r="G2" s="920"/>
      <c r="H2" s="920"/>
      <c r="I2" s="920"/>
    </row>
    <row r="3" spans="1:11" ht="33.75" customHeight="1">
      <c r="A3" s="923" t="s">
        <v>141</v>
      </c>
      <c r="B3" s="924" t="s">
        <v>1</v>
      </c>
      <c r="C3" s="924" t="s">
        <v>2</v>
      </c>
      <c r="D3" s="861" t="s">
        <v>194</v>
      </c>
      <c r="E3" s="861" t="s">
        <v>133</v>
      </c>
      <c r="F3" s="922" t="s">
        <v>205</v>
      </c>
      <c r="G3" s="922" t="s">
        <v>208</v>
      </c>
      <c r="H3" s="922" t="s">
        <v>352</v>
      </c>
      <c r="I3" s="922" t="s">
        <v>209</v>
      </c>
      <c r="J3" s="91"/>
      <c r="K3" s="91"/>
    </row>
    <row r="4" spans="1:11" ht="24.95" customHeight="1">
      <c r="A4" s="923"/>
      <c r="B4" s="924"/>
      <c r="C4" s="924"/>
      <c r="D4" s="861"/>
      <c r="E4" s="861"/>
      <c r="F4" s="922"/>
      <c r="G4" s="922"/>
      <c r="H4" s="922"/>
      <c r="I4" s="922"/>
      <c r="J4" s="91"/>
      <c r="K4" s="91"/>
    </row>
    <row r="5" spans="1:11" ht="98.25" customHeight="1">
      <c r="A5" s="923"/>
      <c r="B5" s="924"/>
      <c r="C5" s="924"/>
      <c r="D5" s="861"/>
      <c r="E5" s="861"/>
      <c r="F5" s="922"/>
      <c r="G5" s="922"/>
      <c r="H5" s="922"/>
      <c r="I5" s="922"/>
      <c r="J5" s="91"/>
      <c r="K5" s="91"/>
    </row>
    <row r="6" spans="1:11" s="87" customFormat="1" ht="15.75">
      <c r="A6" s="910" t="s">
        <v>143</v>
      </c>
      <c r="B6" s="911" t="s">
        <v>4</v>
      </c>
      <c r="C6" s="645" t="s">
        <v>5</v>
      </c>
      <c r="D6" s="296">
        <v>1</v>
      </c>
      <c r="E6" s="86">
        <v>80</v>
      </c>
      <c r="F6" s="297">
        <v>0.13561827956989247</v>
      </c>
      <c r="G6" s="299">
        <v>0.94074074074074077</v>
      </c>
      <c r="H6" s="298">
        <v>6.9767441860465115E-2</v>
      </c>
      <c r="I6" s="299">
        <v>0</v>
      </c>
      <c r="J6" s="91"/>
      <c r="K6" s="91"/>
    </row>
    <row r="7" spans="1:11" s="87" customFormat="1" ht="15.75">
      <c r="A7" s="910"/>
      <c r="B7" s="911"/>
      <c r="C7" s="85" t="s">
        <v>6</v>
      </c>
      <c r="D7" s="86"/>
      <c r="E7" s="86"/>
      <c r="F7" s="567"/>
      <c r="G7" s="568"/>
      <c r="H7" s="569"/>
      <c r="I7" s="570"/>
      <c r="J7" s="91"/>
      <c r="K7" s="91"/>
    </row>
    <row r="8" spans="1:11" s="87" customFormat="1" ht="15.75">
      <c r="A8" s="910"/>
      <c r="B8" s="913" t="s">
        <v>7</v>
      </c>
      <c r="C8" s="85" t="s">
        <v>8</v>
      </c>
      <c r="D8" s="92"/>
      <c r="E8" s="92"/>
      <c r="F8" s="93"/>
      <c r="G8" s="94"/>
      <c r="H8" s="94"/>
      <c r="I8" s="98"/>
    </row>
    <row r="9" spans="1:11" s="87" customFormat="1" ht="15.75">
      <c r="A9" s="910"/>
      <c r="B9" s="913"/>
      <c r="C9" s="85" t="s">
        <v>9</v>
      </c>
      <c r="D9" s="92"/>
      <c r="E9" s="92"/>
      <c r="F9" s="93"/>
      <c r="G9" s="94"/>
      <c r="H9" s="94"/>
      <c r="I9" s="98"/>
    </row>
    <row r="10" spans="1:11" s="87" customFormat="1" ht="15.75">
      <c r="A10" s="910"/>
      <c r="B10" s="913"/>
      <c r="C10" s="85" t="s">
        <v>10</v>
      </c>
      <c r="D10" s="92"/>
      <c r="E10" s="92"/>
      <c r="F10" s="93"/>
      <c r="G10" s="94"/>
      <c r="H10" s="94"/>
      <c r="I10" s="98"/>
    </row>
    <row r="11" spans="1:11" s="87" customFormat="1" ht="15.75">
      <c r="A11" s="910"/>
      <c r="B11" s="913" t="s">
        <v>11</v>
      </c>
      <c r="C11" s="85" t="s">
        <v>144</v>
      </c>
      <c r="D11" s="92"/>
      <c r="E11" s="92"/>
      <c r="F11" s="93"/>
      <c r="G11" s="94"/>
      <c r="H11" s="94"/>
      <c r="I11" s="98"/>
    </row>
    <row r="12" spans="1:11" s="87" customFormat="1" ht="15.75">
      <c r="A12" s="910"/>
      <c r="B12" s="913"/>
      <c r="C12" s="85" t="s">
        <v>145</v>
      </c>
      <c r="D12" s="92"/>
      <c r="E12" s="92"/>
      <c r="F12" s="93"/>
      <c r="G12" s="94"/>
      <c r="H12" s="94"/>
      <c r="I12" s="98"/>
    </row>
    <row r="13" spans="1:11" s="87" customFormat="1" ht="15.75">
      <c r="A13" s="910"/>
      <c r="B13" s="913"/>
      <c r="C13" s="85" t="s">
        <v>146</v>
      </c>
      <c r="D13" s="92"/>
      <c r="E13" s="92"/>
      <c r="F13" s="93"/>
      <c r="G13" s="94"/>
      <c r="H13" s="94"/>
      <c r="I13" s="98"/>
    </row>
    <row r="14" spans="1:11" s="573" customFormat="1" ht="15.75">
      <c r="A14" s="912" t="s">
        <v>147</v>
      </c>
      <c r="B14" s="912"/>
      <c r="C14" s="912"/>
      <c r="D14" s="646">
        <f>SUM(D6:D13)</f>
        <v>1</v>
      </c>
      <c r="E14" s="646">
        <f>SUM(E6:E13)</f>
        <v>80</v>
      </c>
      <c r="F14" s="647">
        <v>0.14000000000000001</v>
      </c>
      <c r="G14" s="648">
        <v>0.94074074074074077</v>
      </c>
      <c r="H14" s="648">
        <v>6.9767441860465115E-2</v>
      </c>
      <c r="I14" s="648">
        <v>0</v>
      </c>
    </row>
    <row r="15" spans="1:11" s="87" customFormat="1" ht="15.75" customHeight="1">
      <c r="A15" s="910" t="s">
        <v>148</v>
      </c>
      <c r="B15" s="911" t="s">
        <v>15</v>
      </c>
      <c r="C15" s="85" t="s">
        <v>16</v>
      </c>
      <c r="D15" s="86"/>
      <c r="E15" s="86"/>
      <c r="F15" s="86"/>
      <c r="G15" s="86"/>
      <c r="H15" s="571"/>
      <c r="I15" s="86"/>
    </row>
    <row r="16" spans="1:11" s="87" customFormat="1" ht="15.75">
      <c r="A16" s="910"/>
      <c r="B16" s="911"/>
      <c r="C16" s="645" t="s">
        <v>17</v>
      </c>
      <c r="D16" s="86">
        <v>1</v>
      </c>
      <c r="E16" s="86">
        <v>80</v>
      </c>
      <c r="F16" s="304">
        <v>0.15</v>
      </c>
      <c r="G16" s="304">
        <v>1</v>
      </c>
      <c r="H16" s="305">
        <v>0</v>
      </c>
      <c r="I16" s="304">
        <v>0.05</v>
      </c>
    </row>
    <row r="17" spans="1:9" s="87" customFormat="1" ht="15.75">
      <c r="A17" s="910"/>
      <c r="B17" s="911"/>
      <c r="C17" s="85" t="s">
        <v>18</v>
      </c>
      <c r="D17" s="86"/>
      <c r="E17" s="86"/>
      <c r="F17" s="86"/>
      <c r="G17" s="86"/>
      <c r="H17" s="571"/>
      <c r="I17" s="86"/>
    </row>
    <row r="18" spans="1:9" s="87" customFormat="1" ht="15.75">
      <c r="A18" s="910"/>
      <c r="B18" s="911" t="s">
        <v>19</v>
      </c>
      <c r="C18" s="85" t="s">
        <v>20</v>
      </c>
      <c r="D18" s="571"/>
      <c r="E18" s="571"/>
      <c r="F18" s="571"/>
      <c r="G18" s="571"/>
      <c r="H18" s="571"/>
      <c r="I18" s="571"/>
    </row>
    <row r="19" spans="1:9" s="87" customFormat="1" ht="15.75">
      <c r="A19" s="910"/>
      <c r="B19" s="911"/>
      <c r="C19" s="645" t="s">
        <v>21</v>
      </c>
      <c r="D19" s="296">
        <v>1</v>
      </c>
      <c r="E19" s="86">
        <v>80</v>
      </c>
      <c r="F19" s="297">
        <v>0.06</v>
      </c>
      <c r="G19" s="299">
        <v>1</v>
      </c>
      <c r="H19" s="298">
        <v>0</v>
      </c>
      <c r="I19" s="299">
        <v>0.17</v>
      </c>
    </row>
    <row r="20" spans="1:9" s="87" customFormat="1" ht="15.75">
      <c r="A20" s="910"/>
      <c r="B20" s="913" t="s">
        <v>22</v>
      </c>
      <c r="C20" s="85" t="s">
        <v>23</v>
      </c>
      <c r="D20" s="92"/>
      <c r="E20" s="92"/>
      <c r="F20" s="300"/>
      <c r="G20" s="300"/>
      <c r="H20" s="301"/>
      <c r="I20" s="300"/>
    </row>
    <row r="21" spans="1:9" s="87" customFormat="1" ht="15.75">
      <c r="A21" s="910"/>
      <c r="B21" s="913"/>
      <c r="C21" s="85" t="s">
        <v>24</v>
      </c>
      <c r="D21" s="92"/>
      <c r="E21" s="92"/>
      <c r="F21" s="300"/>
      <c r="G21" s="300"/>
      <c r="H21" s="301"/>
      <c r="I21" s="300"/>
    </row>
    <row r="22" spans="1:9" s="87" customFormat="1" ht="15.75">
      <c r="A22" s="910"/>
      <c r="B22" s="913" t="s">
        <v>25</v>
      </c>
      <c r="C22" s="85" t="s">
        <v>26</v>
      </c>
      <c r="D22" s="92"/>
      <c r="E22" s="92"/>
      <c r="F22" s="300"/>
      <c r="G22" s="300"/>
      <c r="H22" s="301"/>
      <c r="I22" s="300"/>
    </row>
    <row r="23" spans="1:9" s="87" customFormat="1" ht="15.75">
      <c r="A23" s="910"/>
      <c r="B23" s="913"/>
      <c r="C23" s="85" t="s">
        <v>27</v>
      </c>
      <c r="D23" s="92"/>
      <c r="E23" s="92"/>
      <c r="F23" s="300"/>
      <c r="G23" s="300"/>
      <c r="H23" s="301"/>
      <c r="I23" s="300"/>
    </row>
    <row r="24" spans="1:9" s="87" customFormat="1" ht="15.75">
      <c r="A24" s="910"/>
      <c r="B24" s="913"/>
      <c r="C24" s="85" t="s">
        <v>149</v>
      </c>
      <c r="D24" s="92"/>
      <c r="E24" s="92"/>
      <c r="F24" s="300"/>
      <c r="G24" s="300"/>
      <c r="H24" s="301"/>
      <c r="I24" s="300"/>
    </row>
    <row r="25" spans="1:9" s="573" customFormat="1" ht="15.75">
      <c r="A25" s="912" t="s">
        <v>147</v>
      </c>
      <c r="B25" s="912"/>
      <c r="C25" s="912"/>
      <c r="D25" s="646">
        <f>SUM(D15:D24)</f>
        <v>2</v>
      </c>
      <c r="E25" s="646">
        <f>SUM(E15:E24)</f>
        <v>160</v>
      </c>
      <c r="F25" s="647">
        <v>0.06</v>
      </c>
      <c r="G25" s="648">
        <v>1</v>
      </c>
      <c r="H25" s="647">
        <v>0</v>
      </c>
      <c r="I25" s="648">
        <v>0.16</v>
      </c>
    </row>
    <row r="26" spans="1:9" s="87" customFormat="1" ht="15.75">
      <c r="A26" s="910" t="s">
        <v>150</v>
      </c>
      <c r="B26" s="911" t="s">
        <v>29</v>
      </c>
      <c r="C26" s="645" t="s">
        <v>30</v>
      </c>
      <c r="D26" s="296">
        <v>1</v>
      </c>
      <c r="E26" s="86">
        <v>80</v>
      </c>
      <c r="F26" s="297">
        <v>0.06</v>
      </c>
      <c r="G26" s="303">
        <v>1.0443037974683544</v>
      </c>
      <c r="H26" s="302">
        <v>0.33333333333333331</v>
      </c>
      <c r="I26" s="303">
        <v>0.15</v>
      </c>
    </row>
    <row r="27" spans="1:9" s="87" customFormat="1" ht="15.75">
      <c r="A27" s="910"/>
      <c r="B27" s="911"/>
      <c r="C27" s="85" t="s">
        <v>31</v>
      </c>
      <c r="D27" s="86"/>
      <c r="E27" s="86"/>
      <c r="F27" s="297"/>
      <c r="G27" s="299"/>
      <c r="H27" s="298"/>
      <c r="I27" s="299"/>
    </row>
    <row r="28" spans="1:9" s="87" customFormat="1" ht="15.75">
      <c r="A28" s="910"/>
      <c r="B28" s="911"/>
      <c r="C28" s="85" t="s">
        <v>32</v>
      </c>
      <c r="D28" s="86"/>
      <c r="E28" s="86"/>
      <c r="F28" s="297"/>
      <c r="G28" s="299"/>
      <c r="H28" s="298"/>
      <c r="I28" s="299"/>
    </row>
    <row r="29" spans="1:9" s="87" customFormat="1" ht="15.75">
      <c r="A29" s="910"/>
      <c r="B29" s="911"/>
      <c r="C29" s="85" t="s">
        <v>33</v>
      </c>
      <c r="D29" s="86"/>
      <c r="E29" s="86"/>
      <c r="F29" s="297"/>
      <c r="G29" s="299"/>
      <c r="H29" s="298"/>
      <c r="I29" s="299"/>
    </row>
    <row r="30" spans="1:9" s="87" customFormat="1" ht="15" customHeight="1">
      <c r="A30" s="910"/>
      <c r="B30" s="911"/>
      <c r="C30" s="85" t="s">
        <v>151</v>
      </c>
      <c r="D30" s="86"/>
      <c r="E30" s="86"/>
      <c r="F30" s="297"/>
      <c r="G30" s="299"/>
      <c r="H30" s="298"/>
      <c r="I30" s="299"/>
    </row>
    <row r="31" spans="1:9" s="87" customFormat="1" ht="15.75">
      <c r="A31" s="910"/>
      <c r="B31" s="911" t="s">
        <v>35</v>
      </c>
      <c r="C31" s="85" t="s">
        <v>36</v>
      </c>
      <c r="D31" s="86"/>
      <c r="E31" s="86"/>
      <c r="F31" s="297"/>
      <c r="G31" s="299"/>
      <c r="H31" s="298"/>
      <c r="I31" s="299"/>
    </row>
    <row r="32" spans="1:9" s="87" customFormat="1" ht="15.75">
      <c r="A32" s="910"/>
      <c r="B32" s="911"/>
      <c r="C32" s="85" t="s">
        <v>37</v>
      </c>
      <c r="D32" s="86"/>
      <c r="E32" s="86"/>
      <c r="F32" s="297"/>
      <c r="G32" s="299"/>
      <c r="H32" s="298"/>
      <c r="I32" s="299"/>
    </row>
    <row r="33" spans="1:9" s="87" customFormat="1" ht="15.75">
      <c r="A33" s="910"/>
      <c r="B33" s="911"/>
      <c r="C33" s="85" t="s">
        <v>38</v>
      </c>
      <c r="D33" s="86"/>
      <c r="E33" s="86"/>
      <c r="F33" s="297"/>
      <c r="G33" s="299"/>
      <c r="H33" s="298"/>
      <c r="I33" s="299"/>
    </row>
    <row r="34" spans="1:9" s="87" customFormat="1" ht="15.75">
      <c r="A34" s="910"/>
      <c r="B34" s="911"/>
      <c r="C34" s="645" t="s">
        <v>39</v>
      </c>
      <c r="D34" s="86">
        <v>1</v>
      </c>
      <c r="E34" s="86">
        <v>80</v>
      </c>
      <c r="F34" s="297">
        <v>0.11</v>
      </c>
      <c r="G34" s="299">
        <v>0.43835616438356162</v>
      </c>
      <c r="H34" s="298">
        <v>0</v>
      </c>
      <c r="I34" s="299">
        <v>0.14285714285714285</v>
      </c>
    </row>
    <row r="35" spans="1:9" s="87" customFormat="1" ht="15.75">
      <c r="A35" s="910"/>
      <c r="B35" s="911"/>
      <c r="C35" s="85" t="s">
        <v>40</v>
      </c>
      <c r="D35" s="86"/>
      <c r="E35" s="86"/>
      <c r="F35" s="297"/>
      <c r="G35" s="299"/>
      <c r="H35" s="298"/>
      <c r="I35" s="299"/>
    </row>
    <row r="36" spans="1:9" s="87" customFormat="1" ht="15.75">
      <c r="A36" s="910"/>
      <c r="B36" s="911"/>
      <c r="C36" s="85" t="s">
        <v>152</v>
      </c>
      <c r="D36" s="86"/>
      <c r="E36" s="86"/>
      <c r="F36" s="297"/>
      <c r="G36" s="299"/>
      <c r="H36" s="298"/>
      <c r="I36" s="299"/>
    </row>
    <row r="37" spans="1:9" s="87" customFormat="1" ht="15" customHeight="1">
      <c r="A37" s="910"/>
      <c r="B37" s="913" t="s">
        <v>42</v>
      </c>
      <c r="C37" s="85" t="s">
        <v>43</v>
      </c>
      <c r="D37" s="92"/>
      <c r="E37" s="92"/>
      <c r="F37" s="300"/>
      <c r="G37" s="300"/>
      <c r="H37" s="301"/>
      <c r="I37" s="300"/>
    </row>
    <row r="38" spans="1:9" s="87" customFormat="1" ht="15" customHeight="1">
      <c r="A38" s="910"/>
      <c r="B38" s="913"/>
      <c r="C38" s="85" t="s">
        <v>44</v>
      </c>
      <c r="D38" s="92"/>
      <c r="E38" s="92"/>
      <c r="F38" s="300"/>
      <c r="G38" s="300"/>
      <c r="H38" s="301"/>
      <c r="I38" s="300"/>
    </row>
    <row r="39" spans="1:9" s="87" customFormat="1" ht="15" customHeight="1">
      <c r="A39" s="910"/>
      <c r="B39" s="913"/>
      <c r="C39" s="85" t="s">
        <v>153</v>
      </c>
      <c r="D39" s="92"/>
      <c r="E39" s="92"/>
      <c r="F39" s="300"/>
      <c r="G39" s="300"/>
      <c r="H39" s="301"/>
      <c r="I39" s="300"/>
    </row>
    <row r="40" spans="1:9" s="87" customFormat="1" ht="15" customHeight="1">
      <c r="A40" s="910"/>
      <c r="B40" s="913"/>
      <c r="C40" s="85" t="s">
        <v>46</v>
      </c>
      <c r="D40" s="92"/>
      <c r="E40" s="92"/>
      <c r="F40" s="300"/>
      <c r="G40" s="300"/>
      <c r="H40" s="301"/>
      <c r="I40" s="300"/>
    </row>
    <row r="41" spans="1:9" s="87" customFormat="1" ht="15.75">
      <c r="A41" s="912" t="s">
        <v>147</v>
      </c>
      <c r="B41" s="912"/>
      <c r="C41" s="912"/>
      <c r="D41" s="649">
        <f>SUM(D26:D40)</f>
        <v>2</v>
      </c>
      <c r="E41" s="649">
        <f>SUM(E26:E40)</f>
        <v>160</v>
      </c>
      <c r="F41" s="650">
        <v>0.09</v>
      </c>
      <c r="G41" s="648">
        <v>0.69230769230769229</v>
      </c>
      <c r="H41" s="647">
        <v>2.3809523809523808E-2</v>
      </c>
      <c r="I41" s="648">
        <v>0.14705882352941177</v>
      </c>
    </row>
    <row r="42" spans="1:9" s="87" customFormat="1" ht="15" customHeight="1">
      <c r="A42" s="918" t="s">
        <v>154</v>
      </c>
      <c r="B42" s="919" t="s">
        <v>47</v>
      </c>
      <c r="C42" s="85" t="s">
        <v>48</v>
      </c>
      <c r="D42" s="92"/>
      <c r="E42" s="92"/>
      <c r="F42" s="300"/>
      <c r="G42" s="300"/>
      <c r="H42" s="301"/>
      <c r="I42" s="300"/>
    </row>
    <row r="43" spans="1:9" s="87" customFormat="1" ht="15" customHeight="1">
      <c r="A43" s="918"/>
      <c r="B43" s="919"/>
      <c r="C43" s="85" t="s">
        <v>49</v>
      </c>
      <c r="D43" s="92"/>
      <c r="E43" s="92"/>
      <c r="F43" s="300"/>
      <c r="G43" s="300"/>
      <c r="H43" s="301"/>
      <c r="I43" s="300"/>
    </row>
    <row r="44" spans="1:9" s="87" customFormat="1" ht="15" customHeight="1">
      <c r="A44" s="918"/>
      <c r="B44" s="919"/>
      <c r="C44" s="85" t="s">
        <v>50</v>
      </c>
      <c r="D44" s="92"/>
      <c r="E44" s="92"/>
      <c r="F44" s="300"/>
      <c r="G44" s="300"/>
      <c r="H44" s="301"/>
      <c r="I44" s="300"/>
    </row>
    <row r="45" spans="1:9" s="87" customFormat="1" ht="15" customHeight="1">
      <c r="A45" s="918"/>
      <c r="B45" s="919"/>
      <c r="C45" s="85" t="s">
        <v>51</v>
      </c>
      <c r="D45" s="92"/>
      <c r="E45" s="92"/>
      <c r="F45" s="300"/>
      <c r="G45" s="300"/>
      <c r="H45" s="301"/>
      <c r="I45" s="300"/>
    </row>
    <row r="46" spans="1:9" s="87" customFormat="1" ht="15" customHeight="1">
      <c r="A46" s="918"/>
      <c r="B46" s="919"/>
      <c r="C46" s="85" t="s">
        <v>52</v>
      </c>
      <c r="D46" s="92"/>
      <c r="E46" s="92"/>
      <c r="F46" s="300"/>
      <c r="G46" s="300"/>
      <c r="H46" s="301"/>
      <c r="I46" s="300"/>
    </row>
    <row r="47" spans="1:9" s="87" customFormat="1" ht="15" customHeight="1">
      <c r="A47" s="918"/>
      <c r="B47" s="919"/>
      <c r="C47" s="85" t="s">
        <v>53</v>
      </c>
      <c r="D47" s="92"/>
      <c r="E47" s="92"/>
      <c r="F47" s="300"/>
      <c r="G47" s="300"/>
      <c r="H47" s="301"/>
      <c r="I47" s="300"/>
    </row>
    <row r="48" spans="1:9" s="87" customFormat="1" ht="15" customHeight="1">
      <c r="A48" s="918"/>
      <c r="B48" s="919"/>
      <c r="C48" s="85" t="s">
        <v>54</v>
      </c>
      <c r="D48" s="92"/>
      <c r="E48" s="92"/>
      <c r="F48" s="300"/>
      <c r="G48" s="300"/>
      <c r="H48" s="301"/>
      <c r="I48" s="300"/>
    </row>
    <row r="49" spans="1:9" s="87" customFormat="1" ht="15" customHeight="1">
      <c r="A49" s="918"/>
      <c r="B49" s="919"/>
      <c r="C49" s="85" t="s">
        <v>155</v>
      </c>
      <c r="D49" s="92"/>
      <c r="E49" s="92"/>
      <c r="F49" s="300"/>
      <c r="G49" s="300"/>
      <c r="H49" s="301"/>
      <c r="I49" s="300"/>
    </row>
    <row r="50" spans="1:9" s="87" customFormat="1" ht="15" customHeight="1">
      <c r="A50" s="912" t="s">
        <v>147</v>
      </c>
      <c r="B50" s="912"/>
      <c r="C50" s="912"/>
      <c r="D50" s="646"/>
      <c r="E50" s="646"/>
      <c r="F50" s="647"/>
      <c r="G50" s="651"/>
      <c r="H50" s="652"/>
      <c r="I50" s="651"/>
    </row>
    <row r="51" spans="1:9" s="87" customFormat="1" ht="15" customHeight="1">
      <c r="A51" s="910" t="s">
        <v>156</v>
      </c>
      <c r="B51" s="916" t="s">
        <v>56</v>
      </c>
      <c r="C51" s="656" t="s">
        <v>57</v>
      </c>
      <c r="D51" s="296">
        <v>1</v>
      </c>
      <c r="E51" s="86">
        <v>80</v>
      </c>
      <c r="F51" s="297">
        <v>0.1</v>
      </c>
      <c r="G51" s="303">
        <v>0.83739837398373984</v>
      </c>
      <c r="H51" s="302">
        <v>7.6923076923076927E-2</v>
      </c>
      <c r="I51" s="303">
        <v>0.5</v>
      </c>
    </row>
    <row r="52" spans="1:9" s="87" customFormat="1" ht="15.75">
      <c r="A52" s="910"/>
      <c r="B52" s="916"/>
      <c r="C52" s="85" t="s">
        <v>58</v>
      </c>
      <c r="D52" s="86"/>
      <c r="E52" s="86"/>
      <c r="F52" s="297"/>
      <c r="G52" s="299"/>
      <c r="H52" s="298"/>
      <c r="I52" s="299"/>
    </row>
    <row r="53" spans="1:9" s="87" customFormat="1" ht="15.75">
      <c r="A53" s="910"/>
      <c r="B53" s="916"/>
      <c r="C53" s="85" t="s">
        <v>157</v>
      </c>
      <c r="D53" s="86"/>
      <c r="E53" s="86"/>
      <c r="F53" s="297"/>
      <c r="G53" s="299"/>
      <c r="H53" s="298"/>
      <c r="I53" s="299"/>
    </row>
    <row r="54" spans="1:9" s="87" customFormat="1" ht="15" customHeight="1">
      <c r="A54" s="910"/>
      <c r="B54" s="913" t="s">
        <v>60</v>
      </c>
      <c r="C54" s="85" t="s">
        <v>61</v>
      </c>
      <c r="D54" s="92"/>
      <c r="E54" s="92"/>
      <c r="F54" s="300"/>
      <c r="G54" s="300"/>
      <c r="H54" s="301"/>
      <c r="I54" s="300"/>
    </row>
    <row r="55" spans="1:9" s="87" customFormat="1" ht="15" customHeight="1">
      <c r="A55" s="910"/>
      <c r="B55" s="913"/>
      <c r="C55" s="85" t="s">
        <v>62</v>
      </c>
      <c r="D55" s="92"/>
      <c r="E55" s="92"/>
      <c r="F55" s="300"/>
      <c r="G55" s="300"/>
      <c r="H55" s="301"/>
      <c r="I55" s="300"/>
    </row>
    <row r="56" spans="1:9" s="87" customFormat="1" ht="15" customHeight="1">
      <c r="A56" s="910"/>
      <c r="B56" s="913"/>
      <c r="C56" s="85" t="s">
        <v>63</v>
      </c>
      <c r="D56" s="92"/>
      <c r="E56" s="92"/>
      <c r="F56" s="300"/>
      <c r="G56" s="300"/>
      <c r="H56" s="301"/>
      <c r="I56" s="300"/>
    </row>
    <row r="57" spans="1:9" s="87" customFormat="1" ht="15" customHeight="1">
      <c r="A57" s="910"/>
      <c r="B57" s="913"/>
      <c r="C57" s="85" t="s">
        <v>64</v>
      </c>
      <c r="D57" s="92"/>
      <c r="E57" s="92"/>
      <c r="F57" s="300"/>
      <c r="G57" s="300"/>
      <c r="H57" s="301"/>
      <c r="I57" s="300"/>
    </row>
    <row r="58" spans="1:9" s="87" customFormat="1" ht="15" customHeight="1">
      <c r="A58" s="910"/>
      <c r="B58" s="913"/>
      <c r="C58" s="85" t="s">
        <v>65</v>
      </c>
      <c r="D58" s="92"/>
      <c r="E58" s="92"/>
      <c r="F58" s="300"/>
      <c r="G58" s="300"/>
      <c r="H58" s="301"/>
      <c r="I58" s="300"/>
    </row>
    <row r="59" spans="1:9" s="87" customFormat="1" ht="15" customHeight="1">
      <c r="A59" s="910"/>
      <c r="B59" s="913"/>
      <c r="C59" s="85" t="s">
        <v>66</v>
      </c>
      <c r="D59" s="92"/>
      <c r="E59" s="92"/>
      <c r="F59" s="300"/>
      <c r="G59" s="300"/>
      <c r="H59" s="301"/>
      <c r="I59" s="300"/>
    </row>
    <row r="60" spans="1:9" s="87" customFormat="1" ht="15" customHeight="1">
      <c r="A60" s="910"/>
      <c r="B60" s="911" t="s">
        <v>67</v>
      </c>
      <c r="C60" s="85" t="s">
        <v>68</v>
      </c>
      <c r="D60" s="92"/>
      <c r="E60" s="92"/>
      <c r="F60" s="92"/>
      <c r="G60" s="92"/>
      <c r="H60" s="92"/>
      <c r="I60" s="92"/>
    </row>
    <row r="61" spans="1:9" s="87" customFormat="1" ht="15" customHeight="1">
      <c r="A61" s="910"/>
      <c r="B61" s="911"/>
      <c r="C61" s="85" t="s">
        <v>69</v>
      </c>
      <c r="D61" s="86"/>
      <c r="E61" s="86"/>
      <c r="F61" s="86"/>
      <c r="G61" s="86"/>
      <c r="H61" s="86"/>
      <c r="I61" s="86"/>
    </row>
    <row r="62" spans="1:9" s="87" customFormat="1" ht="15" customHeight="1">
      <c r="A62" s="910"/>
      <c r="B62" s="911"/>
      <c r="C62" s="645" t="s">
        <v>70</v>
      </c>
      <c r="D62" s="86">
        <v>1</v>
      </c>
      <c r="E62" s="86">
        <v>80</v>
      </c>
      <c r="F62" s="304">
        <v>0.12</v>
      </c>
      <c r="G62" s="304">
        <v>0.85</v>
      </c>
      <c r="H62" s="304">
        <v>0.08</v>
      </c>
      <c r="I62" s="304">
        <v>0.06</v>
      </c>
    </row>
    <row r="63" spans="1:9" s="87" customFormat="1" ht="15" customHeight="1">
      <c r="A63" s="910"/>
      <c r="B63" s="911"/>
      <c r="C63" s="85" t="s">
        <v>158</v>
      </c>
      <c r="D63" s="86"/>
      <c r="E63" s="86"/>
      <c r="F63" s="86"/>
      <c r="G63" s="86"/>
      <c r="H63" s="86"/>
      <c r="I63" s="86"/>
    </row>
    <row r="64" spans="1:9" s="87" customFormat="1" ht="15" customHeight="1">
      <c r="A64" s="910"/>
      <c r="B64" s="911" t="s">
        <v>159</v>
      </c>
      <c r="C64" s="85" t="s">
        <v>160</v>
      </c>
      <c r="D64" s="86"/>
      <c r="E64" s="86"/>
      <c r="F64" s="304"/>
      <c r="G64" s="304"/>
      <c r="H64" s="305"/>
      <c r="I64" s="304"/>
    </row>
    <row r="65" spans="1:9" s="87" customFormat="1" ht="15" customHeight="1">
      <c r="A65" s="910"/>
      <c r="B65" s="911"/>
      <c r="C65" s="645" t="s">
        <v>74</v>
      </c>
      <c r="D65" s="86">
        <v>1</v>
      </c>
      <c r="E65" s="86">
        <v>80</v>
      </c>
      <c r="F65" s="304">
        <v>0.12</v>
      </c>
      <c r="G65" s="304">
        <v>0.81</v>
      </c>
      <c r="H65" s="305">
        <v>0.01</v>
      </c>
      <c r="I65" s="304">
        <v>0.14285714285714285</v>
      </c>
    </row>
    <row r="66" spans="1:9" s="87" customFormat="1" ht="15" customHeight="1">
      <c r="A66" s="910"/>
      <c r="B66" s="911"/>
      <c r="C66" s="645" t="s">
        <v>161</v>
      </c>
      <c r="D66" s="296">
        <v>1</v>
      </c>
      <c r="E66" s="86">
        <v>60</v>
      </c>
      <c r="F66" s="297"/>
      <c r="G66" s="303"/>
      <c r="H66" s="302"/>
      <c r="I66" s="303"/>
    </row>
    <row r="67" spans="1:9" s="87" customFormat="1" ht="15.75">
      <c r="A67" s="912" t="s">
        <v>147</v>
      </c>
      <c r="B67" s="912"/>
      <c r="C67" s="912"/>
      <c r="D67" s="646">
        <f>SUM(D51:D66)</f>
        <v>4</v>
      </c>
      <c r="E67" s="646">
        <f>SUM(E51:E66)</f>
        <v>300</v>
      </c>
      <c r="F67" s="647">
        <v>0.09</v>
      </c>
      <c r="G67" s="653">
        <v>0.83</v>
      </c>
      <c r="H67" s="654">
        <v>0.05</v>
      </c>
      <c r="I67" s="653">
        <v>0.27</v>
      </c>
    </row>
    <row r="68" spans="1:9" s="87" customFormat="1" ht="15" customHeight="1">
      <c r="A68" s="910" t="s">
        <v>162</v>
      </c>
      <c r="B68" s="584" t="s">
        <v>163</v>
      </c>
      <c r="C68" s="85" t="s">
        <v>164</v>
      </c>
      <c r="D68" s="92"/>
      <c r="E68" s="92"/>
      <c r="F68" s="300"/>
      <c r="G68" s="300"/>
      <c r="H68" s="301"/>
      <c r="I68" s="300"/>
    </row>
    <row r="69" spans="1:9" s="87" customFormat="1" ht="15" customHeight="1">
      <c r="A69" s="910"/>
      <c r="B69" s="913" t="s">
        <v>78</v>
      </c>
      <c r="C69" s="85" t="s">
        <v>165</v>
      </c>
      <c r="D69" s="92"/>
      <c r="E69" s="92"/>
      <c r="F69" s="300"/>
      <c r="G69" s="300"/>
      <c r="H69" s="301"/>
      <c r="I69" s="300"/>
    </row>
    <row r="70" spans="1:9" s="87" customFormat="1" ht="15" customHeight="1">
      <c r="A70" s="910"/>
      <c r="B70" s="913"/>
      <c r="C70" s="85" t="s">
        <v>80</v>
      </c>
      <c r="D70" s="92"/>
      <c r="E70" s="92"/>
      <c r="F70" s="300"/>
      <c r="G70" s="300"/>
      <c r="H70" s="301"/>
      <c r="I70" s="300"/>
    </row>
    <row r="71" spans="1:9" s="87" customFormat="1" ht="15" customHeight="1">
      <c r="A71" s="910"/>
      <c r="B71" s="911" t="s">
        <v>81</v>
      </c>
      <c r="C71" s="85" t="s">
        <v>82</v>
      </c>
      <c r="D71" s="296"/>
      <c r="E71" s="86"/>
      <c r="F71" s="297"/>
      <c r="G71" s="303"/>
      <c r="H71" s="302"/>
      <c r="I71" s="303"/>
    </row>
    <row r="72" spans="1:9" s="87" customFormat="1" ht="15" customHeight="1">
      <c r="A72" s="910"/>
      <c r="B72" s="911"/>
      <c r="C72" s="645" t="s">
        <v>83</v>
      </c>
      <c r="D72" s="86">
        <v>1</v>
      </c>
      <c r="E72" s="86">
        <v>80</v>
      </c>
      <c r="F72" s="304">
        <v>0.18</v>
      </c>
      <c r="G72" s="304">
        <v>0.94160583941605835</v>
      </c>
      <c r="H72" s="305">
        <v>0</v>
      </c>
      <c r="I72" s="304">
        <v>0.1875</v>
      </c>
    </row>
    <row r="73" spans="1:9" s="87" customFormat="1" ht="15" customHeight="1">
      <c r="A73" s="910"/>
      <c r="B73" s="913" t="s">
        <v>84</v>
      </c>
      <c r="C73" s="85" t="s">
        <v>85</v>
      </c>
      <c r="D73" s="92"/>
      <c r="E73" s="92"/>
      <c r="F73" s="300"/>
      <c r="G73" s="300"/>
      <c r="H73" s="301"/>
      <c r="I73" s="300"/>
    </row>
    <row r="74" spans="1:9" s="87" customFormat="1" ht="15" customHeight="1">
      <c r="A74" s="910"/>
      <c r="B74" s="913"/>
      <c r="C74" s="85" t="s">
        <v>86</v>
      </c>
      <c r="D74" s="92"/>
      <c r="E74" s="92"/>
      <c r="F74" s="300"/>
      <c r="G74" s="300"/>
      <c r="H74" s="301"/>
      <c r="I74" s="300"/>
    </row>
    <row r="75" spans="1:9" s="87" customFormat="1" ht="15.75">
      <c r="A75" s="910"/>
      <c r="B75" s="911" t="s">
        <v>87</v>
      </c>
      <c r="C75" s="85" t="s">
        <v>88</v>
      </c>
      <c r="D75" s="86"/>
      <c r="E75" s="86"/>
      <c r="F75" s="297"/>
      <c r="G75" s="299"/>
      <c r="H75" s="298"/>
      <c r="I75" s="299"/>
    </row>
    <row r="76" spans="1:9" s="87" customFormat="1" ht="15.75">
      <c r="A76" s="910"/>
      <c r="B76" s="911"/>
      <c r="C76" s="85" t="s">
        <v>89</v>
      </c>
      <c r="D76" s="86"/>
      <c r="E76" s="86"/>
      <c r="F76" s="297"/>
      <c r="G76" s="299"/>
      <c r="H76" s="298"/>
      <c r="I76" s="299"/>
    </row>
    <row r="77" spans="1:9" s="87" customFormat="1" ht="15.75">
      <c r="A77" s="910"/>
      <c r="B77" s="911"/>
      <c r="C77" s="645" t="s">
        <v>90</v>
      </c>
      <c r="D77" s="86">
        <v>1</v>
      </c>
      <c r="E77" s="86">
        <v>80</v>
      </c>
      <c r="F77" s="297">
        <v>0.24802489177489179</v>
      </c>
      <c r="G77" s="299">
        <v>0.81404958677685946</v>
      </c>
      <c r="H77" s="298">
        <v>1.8691588785046728E-2</v>
      </c>
      <c r="I77" s="299">
        <v>0.33333333333333331</v>
      </c>
    </row>
    <row r="78" spans="1:9" s="87" customFormat="1" ht="15.75">
      <c r="A78" s="910"/>
      <c r="B78" s="911"/>
      <c r="C78" s="85" t="s">
        <v>166</v>
      </c>
      <c r="D78" s="86"/>
      <c r="E78" s="86"/>
      <c r="F78" s="297"/>
      <c r="G78" s="299"/>
      <c r="H78" s="298"/>
      <c r="I78" s="299"/>
    </row>
    <row r="79" spans="1:9" s="87" customFormat="1" ht="15" customHeight="1">
      <c r="A79" s="910"/>
      <c r="B79" s="911" t="s">
        <v>167</v>
      </c>
      <c r="C79" s="85" t="s">
        <v>93</v>
      </c>
      <c r="D79" s="86"/>
      <c r="E79" s="86"/>
      <c r="F79" s="304"/>
      <c r="G79" s="304"/>
      <c r="H79" s="305"/>
      <c r="I79" s="304"/>
    </row>
    <row r="80" spans="1:9" s="87" customFormat="1" ht="15" customHeight="1">
      <c r="A80" s="910"/>
      <c r="B80" s="911"/>
      <c r="C80" s="645" t="s">
        <v>168</v>
      </c>
      <c r="D80" s="86">
        <v>1</v>
      </c>
      <c r="E80" s="86">
        <v>80</v>
      </c>
      <c r="F80" s="304">
        <v>0.19984668109668108</v>
      </c>
      <c r="G80" s="304">
        <v>1.1090225563909775</v>
      </c>
      <c r="H80" s="305">
        <v>3.4364261168384879E-3</v>
      </c>
      <c r="I80" s="304">
        <v>0.16666666666666666</v>
      </c>
    </row>
    <row r="81" spans="1:9" s="87" customFormat="1" ht="15" customHeight="1">
      <c r="A81" s="910"/>
      <c r="B81" s="911"/>
      <c r="C81" s="85" t="s">
        <v>169</v>
      </c>
      <c r="D81" s="86"/>
      <c r="E81" s="86"/>
      <c r="F81" s="304"/>
      <c r="G81" s="304"/>
      <c r="H81" s="305"/>
      <c r="I81" s="304"/>
    </row>
    <row r="82" spans="1:9" s="87" customFormat="1" ht="15.75">
      <c r="A82" s="910"/>
      <c r="B82" s="911" t="s">
        <v>170</v>
      </c>
      <c r="C82" s="645" t="s">
        <v>172</v>
      </c>
      <c r="D82" s="86">
        <v>1</v>
      </c>
      <c r="E82" s="86">
        <v>80</v>
      </c>
      <c r="F82" s="297">
        <v>0.22174603174603175</v>
      </c>
      <c r="G82" s="297">
        <v>0.91025641025641024</v>
      </c>
      <c r="H82" s="298">
        <v>4.6357615894039736E-2</v>
      </c>
      <c r="I82" s="299">
        <v>0.4</v>
      </c>
    </row>
    <row r="83" spans="1:9" s="87" customFormat="1" ht="15.75">
      <c r="A83" s="910"/>
      <c r="B83" s="911"/>
      <c r="C83" s="85" t="s">
        <v>171</v>
      </c>
      <c r="D83" s="86"/>
      <c r="E83" s="86"/>
      <c r="F83" s="297"/>
      <c r="G83" s="299"/>
      <c r="H83" s="298"/>
      <c r="I83" s="299"/>
    </row>
    <row r="84" spans="1:9" s="87" customFormat="1" ht="15.75">
      <c r="A84" s="910"/>
      <c r="B84" s="911"/>
      <c r="C84" s="85" t="s">
        <v>173</v>
      </c>
      <c r="D84" s="86"/>
      <c r="E84" s="86"/>
      <c r="F84" s="297"/>
      <c r="G84" s="299"/>
      <c r="H84" s="298"/>
      <c r="I84" s="299"/>
    </row>
    <row r="85" spans="1:9" s="87" customFormat="1" ht="15.75">
      <c r="A85" s="912" t="s">
        <v>147</v>
      </c>
      <c r="B85" s="912"/>
      <c r="C85" s="912"/>
      <c r="D85" s="646">
        <f>SUM(D68:D84)</f>
        <v>4</v>
      </c>
      <c r="E85" s="646">
        <f>SUM(E68:E84)</f>
        <v>320</v>
      </c>
      <c r="F85" s="647">
        <v>0.21194669221190604</v>
      </c>
      <c r="G85" s="648">
        <v>0.94880546075085326</v>
      </c>
      <c r="H85" s="654">
        <v>0.02</v>
      </c>
      <c r="I85" s="653">
        <v>0.35164835164835168</v>
      </c>
    </row>
    <row r="86" spans="1:9" s="87" customFormat="1" ht="15" customHeight="1">
      <c r="A86" s="910" t="s">
        <v>174</v>
      </c>
      <c r="B86" s="911" t="s">
        <v>100</v>
      </c>
      <c r="C86" s="85" t="s">
        <v>101</v>
      </c>
      <c r="D86" s="86"/>
      <c r="E86" s="86"/>
      <c r="F86" s="304"/>
      <c r="G86" s="304"/>
      <c r="H86" s="305"/>
      <c r="I86" s="304"/>
    </row>
    <row r="87" spans="1:9" s="87" customFormat="1" ht="15" customHeight="1">
      <c r="A87" s="910"/>
      <c r="B87" s="911"/>
      <c r="C87" s="645" t="s">
        <v>102</v>
      </c>
      <c r="D87" s="86">
        <v>1</v>
      </c>
      <c r="E87" s="86">
        <v>80</v>
      </c>
      <c r="F87" s="304">
        <v>0.2</v>
      </c>
      <c r="G87" s="304">
        <v>0.75</v>
      </c>
      <c r="H87" s="305"/>
      <c r="I87" s="304"/>
    </row>
    <row r="88" spans="1:9" s="87" customFormat="1" ht="15" customHeight="1">
      <c r="A88" s="910"/>
      <c r="B88" s="911"/>
      <c r="C88" s="85" t="s">
        <v>103</v>
      </c>
      <c r="D88" s="86"/>
      <c r="E88" s="86"/>
      <c r="F88" s="304"/>
      <c r="G88" s="304"/>
      <c r="H88" s="305"/>
      <c r="I88" s="304"/>
    </row>
    <row r="89" spans="1:9" s="87" customFormat="1" ht="15" customHeight="1">
      <c r="A89" s="910"/>
      <c r="B89" s="584" t="s">
        <v>104</v>
      </c>
      <c r="C89" s="85" t="s">
        <v>105</v>
      </c>
      <c r="D89" s="92"/>
      <c r="E89" s="92"/>
      <c r="F89" s="300"/>
      <c r="G89" s="300"/>
      <c r="H89" s="301"/>
      <c r="I89" s="300"/>
    </row>
    <row r="90" spans="1:9" s="87" customFormat="1" ht="15.75">
      <c r="A90" s="910"/>
      <c r="B90" s="911" t="s">
        <v>175</v>
      </c>
      <c r="C90" s="85" t="s">
        <v>107</v>
      </c>
      <c r="D90" s="86"/>
      <c r="E90" s="86"/>
      <c r="F90" s="297"/>
      <c r="G90" s="299"/>
      <c r="H90" s="298"/>
      <c r="I90" s="299"/>
    </row>
    <row r="91" spans="1:9" s="87" customFormat="1" ht="15.75">
      <c r="A91" s="910"/>
      <c r="B91" s="911"/>
      <c r="C91" s="85" t="s">
        <v>108</v>
      </c>
      <c r="D91" s="86"/>
      <c r="E91" s="86"/>
      <c r="F91" s="297"/>
      <c r="G91" s="299"/>
      <c r="H91" s="298"/>
      <c r="I91" s="299"/>
    </row>
    <row r="92" spans="1:9" s="87" customFormat="1" ht="15.75">
      <c r="A92" s="910"/>
      <c r="B92" s="911"/>
      <c r="C92" s="645" t="s">
        <v>176</v>
      </c>
      <c r="D92" s="296">
        <v>1</v>
      </c>
      <c r="E92" s="86">
        <v>80</v>
      </c>
      <c r="F92" s="297">
        <v>0.19912518037518037</v>
      </c>
      <c r="G92" s="303">
        <v>0.7448275862068966</v>
      </c>
      <c r="H92" s="302">
        <v>0</v>
      </c>
      <c r="I92" s="303">
        <v>0</v>
      </c>
    </row>
    <row r="93" spans="1:9" s="87" customFormat="1" ht="15.75">
      <c r="A93" s="912" t="s">
        <v>147</v>
      </c>
      <c r="B93" s="912"/>
      <c r="C93" s="912"/>
      <c r="D93" s="646">
        <f>SUM(D86:D92)</f>
        <v>2</v>
      </c>
      <c r="E93" s="646">
        <f>SUM(E86:E92)</f>
        <v>160</v>
      </c>
      <c r="F93" s="647">
        <v>0.19912518037518037</v>
      </c>
      <c r="G93" s="653">
        <v>0.7448275862068966</v>
      </c>
      <c r="H93" s="654">
        <v>0</v>
      </c>
      <c r="I93" s="653">
        <v>0</v>
      </c>
    </row>
    <row r="94" spans="1:9" s="87" customFormat="1" ht="15.75">
      <c r="A94" s="910" t="s">
        <v>177</v>
      </c>
      <c r="B94" s="911" t="s">
        <v>110</v>
      </c>
      <c r="C94" s="85" t="s">
        <v>111</v>
      </c>
      <c r="D94" s="86"/>
      <c r="E94" s="86"/>
      <c r="F94" s="297"/>
      <c r="G94" s="299"/>
      <c r="H94" s="298"/>
      <c r="I94" s="299"/>
    </row>
    <row r="95" spans="1:9" s="87" customFormat="1" ht="15.75">
      <c r="A95" s="910"/>
      <c r="B95" s="911"/>
      <c r="C95" s="645" t="s">
        <v>112</v>
      </c>
      <c r="D95" s="296">
        <v>1</v>
      </c>
      <c r="E95" s="86">
        <v>80</v>
      </c>
      <c r="F95" s="297">
        <v>0.11046318447634237</v>
      </c>
      <c r="G95" s="303">
        <v>0.88888888888888884</v>
      </c>
      <c r="H95" s="302">
        <v>0</v>
      </c>
      <c r="I95" s="303">
        <v>0.73913043478260865</v>
      </c>
    </row>
    <row r="96" spans="1:9" s="87" customFormat="1" ht="15.75">
      <c r="A96" s="910"/>
      <c r="B96" s="911"/>
      <c r="C96" s="85" t="s">
        <v>178</v>
      </c>
      <c r="D96" s="86"/>
      <c r="E96" s="86"/>
      <c r="F96" s="297"/>
      <c r="G96" s="299"/>
      <c r="H96" s="298"/>
      <c r="I96" s="299"/>
    </row>
    <row r="97" spans="1:11" s="87" customFormat="1" ht="15.75">
      <c r="A97" s="910"/>
      <c r="B97" s="911" t="s">
        <v>114</v>
      </c>
      <c r="C97" s="645" t="s">
        <v>179</v>
      </c>
      <c r="D97" s="86">
        <v>1</v>
      </c>
      <c r="E97" s="86">
        <v>80</v>
      </c>
      <c r="F97" s="297">
        <v>5.8616298811544988E-2</v>
      </c>
      <c r="G97" s="299">
        <v>0.80708661417322836</v>
      </c>
      <c r="H97" s="298">
        <v>1.5209125475285171E-2</v>
      </c>
      <c r="I97" s="299">
        <v>0.70588235294117652</v>
      </c>
    </row>
    <row r="98" spans="1:11" s="87" customFormat="1" ht="15.75">
      <c r="A98" s="910"/>
      <c r="B98" s="911"/>
      <c r="C98" s="85" t="s">
        <v>116</v>
      </c>
      <c r="D98" s="86"/>
      <c r="E98" s="86"/>
      <c r="F98" s="297"/>
      <c r="G98" s="299"/>
      <c r="H98" s="298"/>
      <c r="I98" s="299"/>
    </row>
    <row r="99" spans="1:11" s="87" customFormat="1" ht="15.75">
      <c r="A99" s="910"/>
      <c r="B99" s="911"/>
      <c r="C99" s="85" t="s">
        <v>117</v>
      </c>
      <c r="D99" s="86"/>
      <c r="E99" s="86"/>
      <c r="F99" s="297"/>
      <c r="G99" s="299"/>
      <c r="H99" s="298"/>
      <c r="I99" s="299"/>
    </row>
    <row r="100" spans="1:11" s="87" customFormat="1" ht="15.75">
      <c r="A100" s="910"/>
      <c r="B100" s="911" t="s">
        <v>180</v>
      </c>
      <c r="C100" s="645" t="s">
        <v>181</v>
      </c>
      <c r="D100" s="86">
        <v>1</v>
      </c>
      <c r="E100" s="86">
        <v>80</v>
      </c>
      <c r="F100" s="297">
        <v>8.231255570409983E-2</v>
      </c>
      <c r="G100" s="299">
        <v>0.643598615916955</v>
      </c>
      <c r="H100" s="298">
        <v>0.75</v>
      </c>
      <c r="I100" s="299">
        <v>0.48275862068965519</v>
      </c>
    </row>
    <row r="101" spans="1:11" s="87" customFormat="1" ht="15.75">
      <c r="A101" s="910"/>
      <c r="B101" s="911"/>
      <c r="C101" s="85" t="s">
        <v>120</v>
      </c>
      <c r="D101" s="86"/>
      <c r="E101" s="86"/>
      <c r="F101" s="297"/>
      <c r="G101" s="299"/>
      <c r="H101" s="298"/>
      <c r="I101" s="299"/>
    </row>
    <row r="102" spans="1:11" s="87" customFormat="1" ht="15.75">
      <c r="A102" s="910"/>
      <c r="B102" s="911" t="s">
        <v>121</v>
      </c>
      <c r="C102" s="645" t="s">
        <v>182</v>
      </c>
      <c r="D102" s="86">
        <v>1</v>
      </c>
      <c r="E102" s="86">
        <v>80</v>
      </c>
      <c r="F102" s="297">
        <v>5.6268037518037516E-2</v>
      </c>
      <c r="G102" s="299">
        <v>0.49206349206349204</v>
      </c>
      <c r="H102" s="298">
        <v>4.8951048951048952E-2</v>
      </c>
      <c r="I102" s="299">
        <v>0.75</v>
      </c>
    </row>
    <row r="103" spans="1:11" s="87" customFormat="1" ht="15.75">
      <c r="A103" s="910"/>
      <c r="B103" s="911"/>
      <c r="C103" s="645" t="s">
        <v>183</v>
      </c>
      <c r="D103" s="296">
        <v>1</v>
      </c>
      <c r="E103" s="86">
        <v>80</v>
      </c>
      <c r="F103" s="297">
        <v>9.4444444444444456E-2</v>
      </c>
      <c r="G103" s="303">
        <v>0.48175182481751827</v>
      </c>
      <c r="H103" s="302">
        <v>2.4793388429752067E-2</v>
      </c>
      <c r="I103" s="303">
        <v>0.36363636363636365</v>
      </c>
    </row>
    <row r="104" spans="1:11" s="87" customFormat="1" ht="15" customHeight="1">
      <c r="A104" s="910"/>
      <c r="B104" s="913" t="s">
        <v>124</v>
      </c>
      <c r="C104" s="85" t="s">
        <v>125</v>
      </c>
      <c r="D104" s="92"/>
      <c r="E104" s="92"/>
      <c r="F104" s="300"/>
      <c r="G104" s="300"/>
      <c r="H104" s="301"/>
      <c r="I104" s="300"/>
    </row>
    <row r="105" spans="1:11" s="87" customFormat="1" ht="15" customHeight="1">
      <c r="A105" s="910"/>
      <c r="B105" s="913"/>
      <c r="C105" s="85" t="s">
        <v>126</v>
      </c>
      <c r="D105" s="92"/>
      <c r="E105" s="92"/>
      <c r="F105" s="300"/>
      <c r="G105" s="300"/>
      <c r="H105" s="301"/>
      <c r="I105" s="300"/>
    </row>
    <row r="106" spans="1:11" s="87" customFormat="1" ht="15.75">
      <c r="A106" s="910"/>
      <c r="B106" s="911" t="s">
        <v>127</v>
      </c>
      <c r="C106" s="85" t="s">
        <v>128</v>
      </c>
      <c r="D106" s="86"/>
      <c r="E106" s="86"/>
      <c r="F106" s="297"/>
      <c r="G106" s="572"/>
      <c r="H106" s="298"/>
      <c r="I106" s="299"/>
    </row>
    <row r="107" spans="1:11" s="87" customFormat="1" ht="15.75">
      <c r="A107" s="910"/>
      <c r="B107" s="911"/>
      <c r="C107" s="85" t="s">
        <v>129</v>
      </c>
      <c r="D107" s="86"/>
      <c r="E107" s="86"/>
      <c r="F107" s="297"/>
      <c r="G107" s="299"/>
      <c r="H107" s="298"/>
      <c r="I107" s="299"/>
    </row>
    <row r="108" spans="1:11" s="87" customFormat="1" ht="15.75">
      <c r="A108" s="910"/>
      <c r="B108" s="911"/>
      <c r="C108" s="645" t="s">
        <v>184</v>
      </c>
      <c r="D108" s="296">
        <v>1</v>
      </c>
      <c r="E108" s="86">
        <v>60</v>
      </c>
      <c r="F108" s="297">
        <v>0.18473084886128363</v>
      </c>
      <c r="G108" s="303">
        <v>0</v>
      </c>
      <c r="H108" s="302">
        <v>1.4423076923076924E-2</v>
      </c>
      <c r="I108" s="303">
        <v>0</v>
      </c>
    </row>
    <row r="109" spans="1:11" s="87" customFormat="1" ht="15.75">
      <c r="A109" s="912" t="s">
        <v>147</v>
      </c>
      <c r="B109" s="912"/>
      <c r="C109" s="912"/>
      <c r="D109" s="646">
        <f>SUM(D94:D108)</f>
        <v>6</v>
      </c>
      <c r="E109" s="646">
        <f>SUM(E94:E108)</f>
        <v>460</v>
      </c>
      <c r="F109" s="647">
        <v>9.7805894969292137E-2</v>
      </c>
      <c r="G109" s="653">
        <v>0.69811320754716977</v>
      </c>
      <c r="H109" s="654">
        <v>1.9965277777777776E-2</v>
      </c>
      <c r="I109" s="653">
        <v>0.6</v>
      </c>
    </row>
    <row r="110" spans="1:11" s="87" customFormat="1" ht="15.75">
      <c r="A110" s="917" t="s">
        <v>185</v>
      </c>
      <c r="B110" s="917"/>
      <c r="C110" s="917"/>
      <c r="D110" s="655">
        <f>D14+D25+D41+D50+D67+D85+D93+D109</f>
        <v>21</v>
      </c>
      <c r="E110" s="655">
        <f>E14+E25+E41+E50+E67+E85+E93+E109</f>
        <v>1640</v>
      </c>
      <c r="F110" s="650">
        <v>0.13</v>
      </c>
      <c r="G110" s="653">
        <v>0.80471050049067716</v>
      </c>
      <c r="H110" s="654">
        <v>1.9564414913252122E-2</v>
      </c>
      <c r="I110" s="653">
        <v>0.28999999999999998</v>
      </c>
    </row>
    <row r="111" spans="1:11" s="89" customFormat="1">
      <c r="A111" s="102" t="s">
        <v>186</v>
      </c>
      <c r="B111" s="914" t="s">
        <v>375</v>
      </c>
      <c r="C111" s="914"/>
      <c r="D111" s="914"/>
      <c r="E111" s="914"/>
      <c r="F111" s="914"/>
      <c r="G111" s="914"/>
      <c r="H111" s="914"/>
      <c r="I111" s="914"/>
      <c r="J111" s="88"/>
      <c r="K111" s="88"/>
    </row>
    <row r="112" spans="1:11">
      <c r="A112" s="103" t="s">
        <v>187</v>
      </c>
      <c r="B112" s="915" t="s">
        <v>206</v>
      </c>
      <c r="C112" s="915"/>
      <c r="D112" s="915"/>
      <c r="E112" s="915"/>
      <c r="F112" s="915"/>
      <c r="G112" s="915"/>
      <c r="H112" s="915"/>
      <c r="I112" s="915"/>
    </row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  <row r="224" s="84" customFormat="1"/>
    <row r="225" s="84" customFormat="1"/>
    <row r="226" s="84" customFormat="1"/>
    <row r="227" s="84" customFormat="1"/>
    <row r="228" s="84" customFormat="1"/>
    <row r="229" s="84" customFormat="1"/>
    <row r="230" s="84" customFormat="1"/>
    <row r="231" s="84" customFormat="1"/>
    <row r="232" s="84" customFormat="1"/>
  </sheetData>
  <mergeCells count="59">
    <mergeCell ref="D3:D5"/>
    <mergeCell ref="A2:I2"/>
    <mergeCell ref="A1:I1"/>
    <mergeCell ref="E3:E5"/>
    <mergeCell ref="G3:G5"/>
    <mergeCell ref="A3:A5"/>
    <mergeCell ref="B3:B5"/>
    <mergeCell ref="C3:C5"/>
    <mergeCell ref="F3:F5"/>
    <mergeCell ref="I3:I5"/>
    <mergeCell ref="H3:H5"/>
    <mergeCell ref="A42:A49"/>
    <mergeCell ref="B42:B49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B111:I111"/>
    <mergeCell ref="B112:I112"/>
    <mergeCell ref="A51:A66"/>
    <mergeCell ref="B51:B53"/>
    <mergeCell ref="B54:B59"/>
    <mergeCell ref="B60:B63"/>
    <mergeCell ref="B64:B66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A50:C50"/>
    <mergeCell ref="B104:B105"/>
    <mergeCell ref="B106:B108"/>
    <mergeCell ref="A67:C67"/>
    <mergeCell ref="A68:A84"/>
    <mergeCell ref="B69:B70"/>
    <mergeCell ref="B71:B72"/>
    <mergeCell ref="B73:B74"/>
    <mergeCell ref="B75:B78"/>
    <mergeCell ref="B79:B81"/>
    <mergeCell ref="B82:B84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16"/>
  <sheetViews>
    <sheetView topLeftCell="B1" zoomScale="77" zoomScaleNormal="77" workbookViewId="0">
      <selection activeCell="K105" sqref="K105"/>
    </sheetView>
  </sheetViews>
  <sheetFormatPr defaultRowHeight="1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ht="24.95" customHeight="1">
      <c r="A1" s="926" t="s">
        <v>374</v>
      </c>
      <c r="B1" s="926"/>
      <c r="C1" s="926"/>
      <c r="D1" s="926"/>
      <c r="E1" s="926"/>
      <c r="F1" s="926"/>
      <c r="G1" s="926"/>
      <c r="H1" s="926"/>
    </row>
    <row r="2" spans="1:12" ht="32.25" customHeight="1">
      <c r="A2" s="925" t="s">
        <v>221</v>
      </c>
      <c r="B2" s="925"/>
      <c r="C2" s="925"/>
      <c r="D2" s="925"/>
      <c r="E2" s="925"/>
      <c r="F2" s="925"/>
      <c r="G2" s="925"/>
      <c r="H2" s="925"/>
    </row>
    <row r="3" spans="1:12" ht="39.75" customHeight="1">
      <c r="A3" s="864" t="s">
        <v>141</v>
      </c>
      <c r="B3" s="861" t="s">
        <v>1</v>
      </c>
      <c r="C3" s="871" t="s">
        <v>2</v>
      </c>
      <c r="D3" s="933" t="s">
        <v>223</v>
      </c>
      <c r="E3" s="933" t="s">
        <v>133</v>
      </c>
      <c r="F3" s="932" t="s">
        <v>222</v>
      </c>
      <c r="G3" s="861" t="s">
        <v>219</v>
      </c>
      <c r="H3" s="861" t="s">
        <v>220</v>
      </c>
    </row>
    <row r="4" spans="1:12" ht="44.25" customHeight="1">
      <c r="A4" s="864"/>
      <c r="B4" s="861"/>
      <c r="C4" s="871"/>
      <c r="D4" s="934"/>
      <c r="E4" s="934"/>
      <c r="F4" s="932"/>
      <c r="G4" s="861"/>
      <c r="H4" s="861"/>
      <c r="I4" s="104"/>
      <c r="J4" s="104"/>
      <c r="K4" s="104"/>
      <c r="L4" s="104"/>
    </row>
    <row r="5" spans="1:12" ht="15.75" customHeight="1">
      <c r="A5" s="929" t="s">
        <v>143</v>
      </c>
      <c r="B5" s="832" t="s">
        <v>4</v>
      </c>
      <c r="C5" s="585" t="s">
        <v>5</v>
      </c>
      <c r="D5" s="370">
        <v>1</v>
      </c>
      <c r="E5" s="108">
        <v>90</v>
      </c>
      <c r="F5" s="661">
        <v>0.97777777777777775</v>
      </c>
      <c r="G5" s="105">
        <v>16.666666666666664</v>
      </c>
      <c r="H5" s="106">
        <v>38.257575757575758</v>
      </c>
      <c r="I5" s="104"/>
      <c r="J5" s="104"/>
      <c r="K5" s="104"/>
      <c r="L5" s="104"/>
    </row>
    <row r="6" spans="1:12" ht="15.75">
      <c r="A6" s="929"/>
      <c r="B6" s="832"/>
      <c r="C6" s="585" t="s">
        <v>6</v>
      </c>
      <c r="D6" s="370">
        <v>1</v>
      </c>
      <c r="E6" s="108">
        <v>105</v>
      </c>
      <c r="F6" s="661">
        <v>1.0603174603174603</v>
      </c>
      <c r="G6" s="105">
        <v>44.444444444444443</v>
      </c>
      <c r="H6" s="68">
        <v>32.035928143712574</v>
      </c>
    </row>
    <row r="7" spans="1:12" ht="15.75" customHeight="1">
      <c r="A7" s="929"/>
      <c r="B7" s="832" t="s">
        <v>7</v>
      </c>
      <c r="C7" s="99" t="s">
        <v>8</v>
      </c>
      <c r="D7" s="370"/>
      <c r="E7" s="108"/>
      <c r="F7" s="661"/>
      <c r="G7" s="105"/>
      <c r="H7" s="68"/>
    </row>
    <row r="8" spans="1:12" ht="15.75">
      <c r="A8" s="929"/>
      <c r="B8" s="832"/>
      <c r="C8" s="585" t="s">
        <v>9</v>
      </c>
      <c r="D8" s="370">
        <v>1</v>
      </c>
      <c r="E8" s="108">
        <v>75</v>
      </c>
      <c r="F8" s="661">
        <v>1.0577777777777777</v>
      </c>
      <c r="G8" s="105">
        <v>39.285714285714285</v>
      </c>
      <c r="H8" s="68">
        <v>35.714285714285715</v>
      </c>
    </row>
    <row r="9" spans="1:12" ht="15.75">
      <c r="A9" s="929"/>
      <c r="B9" s="832"/>
      <c r="C9" s="99" t="s">
        <v>10</v>
      </c>
      <c r="D9" s="370"/>
      <c r="E9" s="108"/>
      <c r="F9" s="661"/>
      <c r="G9" s="105"/>
      <c r="H9" s="68"/>
    </row>
    <row r="10" spans="1:12" ht="15.75" customHeight="1">
      <c r="A10" s="929"/>
      <c r="B10" s="832" t="s">
        <v>11</v>
      </c>
      <c r="C10" s="99" t="s">
        <v>144</v>
      </c>
      <c r="D10" s="370"/>
      <c r="E10" s="108"/>
      <c r="F10" s="661"/>
      <c r="G10" s="105"/>
      <c r="H10" s="68"/>
    </row>
    <row r="11" spans="1:12" ht="15.75">
      <c r="A11" s="929"/>
      <c r="B11" s="832"/>
      <c r="C11" s="585" t="s">
        <v>145</v>
      </c>
      <c r="D11" s="370">
        <v>1</v>
      </c>
      <c r="E11" s="108">
        <v>120</v>
      </c>
      <c r="F11" s="661">
        <v>0.875</v>
      </c>
      <c r="G11" s="105">
        <v>32.692307692307693</v>
      </c>
      <c r="H11" s="68">
        <v>30.158730158730162</v>
      </c>
    </row>
    <row r="12" spans="1:12" ht="15.75">
      <c r="A12" s="929"/>
      <c r="B12" s="832"/>
      <c r="C12" s="585" t="s">
        <v>146</v>
      </c>
      <c r="D12" s="370">
        <v>1</v>
      </c>
      <c r="E12" s="108">
        <v>90</v>
      </c>
      <c r="F12" s="661">
        <v>0.87407407407407411</v>
      </c>
      <c r="G12" s="105">
        <v>47.058823529411761</v>
      </c>
      <c r="H12" s="68">
        <v>38.559322033898304</v>
      </c>
      <c r="L12" s="575"/>
    </row>
    <row r="13" spans="1:12" ht="15.75">
      <c r="A13" s="927" t="s">
        <v>210</v>
      </c>
      <c r="B13" s="928"/>
      <c r="C13" s="928"/>
      <c r="D13" s="633">
        <f>SUM(D5:D12)</f>
        <v>5</v>
      </c>
      <c r="E13" s="659">
        <f>SUM(E5:E12)</f>
        <v>480</v>
      </c>
      <c r="F13" s="660">
        <v>0.96319444444444435</v>
      </c>
      <c r="G13" s="633">
        <v>39.106145251396647</v>
      </c>
      <c r="H13" s="613">
        <v>34.534967555875987</v>
      </c>
      <c r="L13" s="575"/>
    </row>
    <row r="14" spans="1:12" ht="15.75" customHeight="1">
      <c r="A14" s="929" t="s">
        <v>148</v>
      </c>
      <c r="B14" s="832" t="s">
        <v>15</v>
      </c>
      <c r="C14" s="585" t="s">
        <v>16</v>
      </c>
      <c r="D14" s="370">
        <v>2</v>
      </c>
      <c r="E14" s="108">
        <v>240</v>
      </c>
      <c r="F14" s="661">
        <v>1.1263888888888889</v>
      </c>
      <c r="G14" s="105">
        <v>48.780487804878049</v>
      </c>
      <c r="H14" s="68">
        <v>30.209617755856971</v>
      </c>
      <c r="L14" s="575"/>
    </row>
    <row r="15" spans="1:12" ht="15.75">
      <c r="A15" s="929"/>
      <c r="B15" s="832"/>
      <c r="C15" s="99" t="s">
        <v>17</v>
      </c>
      <c r="D15" s="370"/>
      <c r="E15" s="108"/>
      <c r="F15" s="661"/>
      <c r="G15" s="105"/>
      <c r="H15" s="68"/>
      <c r="L15" s="575"/>
    </row>
    <row r="16" spans="1:12" ht="15.75">
      <c r="A16" s="929"/>
      <c r="B16" s="832"/>
      <c r="C16" s="99" t="s">
        <v>18</v>
      </c>
      <c r="D16" s="370"/>
      <c r="E16" s="108"/>
      <c r="F16" s="661"/>
      <c r="G16" s="105"/>
      <c r="H16" s="68"/>
      <c r="L16" s="575"/>
    </row>
    <row r="17" spans="1:12" ht="15.75" customHeight="1">
      <c r="A17" s="929"/>
      <c r="B17" s="832" t="s">
        <v>19</v>
      </c>
      <c r="C17" s="585" t="s">
        <v>20</v>
      </c>
      <c r="D17" s="370">
        <v>2</v>
      </c>
      <c r="E17" s="108">
        <v>240</v>
      </c>
      <c r="F17" s="661">
        <v>1.0430555555555556</v>
      </c>
      <c r="G17" s="105">
        <v>39.285714285714285</v>
      </c>
      <c r="H17" s="68">
        <v>34.487350199733683</v>
      </c>
      <c r="L17" s="575"/>
    </row>
    <row r="18" spans="1:12" ht="15.75">
      <c r="A18" s="929"/>
      <c r="B18" s="832"/>
      <c r="C18" s="585" t="s">
        <v>21</v>
      </c>
      <c r="D18" s="370">
        <v>1</v>
      </c>
      <c r="E18" s="108">
        <v>120</v>
      </c>
      <c r="F18" s="661">
        <v>0.81388888888888888</v>
      </c>
      <c r="G18" s="105">
        <v>22.727272727272727</v>
      </c>
      <c r="H18" s="68">
        <v>20.136518771331058</v>
      </c>
      <c r="L18" s="575"/>
    </row>
    <row r="19" spans="1:12" ht="15.75">
      <c r="A19" s="929"/>
      <c r="B19" s="832" t="s">
        <v>22</v>
      </c>
      <c r="C19" s="99" t="s">
        <v>23</v>
      </c>
      <c r="D19" s="370"/>
      <c r="E19" s="108"/>
      <c r="F19" s="661"/>
      <c r="G19" s="105"/>
      <c r="H19" s="68"/>
      <c r="L19" s="575"/>
    </row>
    <row r="20" spans="1:12" ht="15.75">
      <c r="A20" s="929"/>
      <c r="B20" s="832"/>
      <c r="C20" s="585" t="s">
        <v>24</v>
      </c>
      <c r="D20" s="370">
        <v>1</v>
      </c>
      <c r="E20" s="108">
        <v>90</v>
      </c>
      <c r="F20" s="661">
        <v>0.9814814814814814</v>
      </c>
      <c r="G20" s="105">
        <v>41.666666666666671</v>
      </c>
      <c r="H20" s="68">
        <v>39.622641509433961</v>
      </c>
      <c r="L20" s="575"/>
    </row>
    <row r="21" spans="1:12" ht="15.75">
      <c r="A21" s="929"/>
      <c r="B21" s="832" t="s">
        <v>25</v>
      </c>
      <c r="C21" s="585" t="s">
        <v>26</v>
      </c>
      <c r="D21" s="370">
        <v>1</v>
      </c>
      <c r="E21" s="108">
        <v>120</v>
      </c>
      <c r="F21" s="661">
        <v>1.0166666666666666</v>
      </c>
      <c r="G21" s="105">
        <v>45.098039215686278</v>
      </c>
      <c r="H21" s="68">
        <v>51.912568306010932</v>
      </c>
      <c r="L21" s="575"/>
    </row>
    <row r="22" spans="1:12" ht="15.75">
      <c r="A22" s="929"/>
      <c r="B22" s="832"/>
      <c r="C22" s="585" t="s">
        <v>27</v>
      </c>
      <c r="D22" s="370">
        <v>1</v>
      </c>
      <c r="E22" s="108">
        <v>90</v>
      </c>
      <c r="F22" s="661">
        <v>1.0333333333333334</v>
      </c>
      <c r="G22" s="105">
        <v>69.230769230769226</v>
      </c>
      <c r="H22" s="68">
        <v>60.931899641577061</v>
      </c>
      <c r="L22" s="575"/>
    </row>
    <row r="23" spans="1:12" ht="15.75">
      <c r="A23" s="929"/>
      <c r="B23" s="832"/>
      <c r="C23" s="100" t="s">
        <v>149</v>
      </c>
      <c r="D23" s="371"/>
      <c r="E23" s="100"/>
      <c r="F23" s="661"/>
      <c r="G23" s="105"/>
      <c r="H23" s="68"/>
      <c r="L23" s="575"/>
    </row>
    <row r="24" spans="1:12" ht="15.75">
      <c r="A24" s="927" t="s">
        <v>211</v>
      </c>
      <c r="B24" s="928"/>
      <c r="C24" s="928"/>
      <c r="D24" s="633">
        <f>SUM(D14:D23)</f>
        <v>8</v>
      </c>
      <c r="E24" s="659">
        <f>SUM(E14:E23)</f>
        <v>900</v>
      </c>
      <c r="F24" s="660">
        <v>1.0240740740740741</v>
      </c>
      <c r="G24" s="633">
        <v>45.21072796934866</v>
      </c>
      <c r="H24" s="613">
        <v>37.179023508137441</v>
      </c>
      <c r="L24" s="575"/>
    </row>
    <row r="25" spans="1:12" ht="15.75">
      <c r="A25" s="929" t="s">
        <v>150</v>
      </c>
      <c r="B25" s="832" t="s">
        <v>29</v>
      </c>
      <c r="C25" s="99" t="s">
        <v>30</v>
      </c>
      <c r="D25" s="370"/>
      <c r="E25" s="108"/>
      <c r="F25" s="661"/>
      <c r="G25" s="105"/>
      <c r="H25" s="68"/>
      <c r="L25" s="575"/>
    </row>
    <row r="26" spans="1:12" ht="15.75">
      <c r="A26" s="929"/>
      <c r="B26" s="832"/>
      <c r="C26" s="99" t="s">
        <v>31</v>
      </c>
      <c r="D26" s="370"/>
      <c r="E26" s="108"/>
      <c r="F26" s="661"/>
      <c r="G26" s="105"/>
      <c r="H26" s="68"/>
      <c r="L26" s="575"/>
    </row>
    <row r="27" spans="1:12" ht="15.75">
      <c r="A27" s="929"/>
      <c r="B27" s="832"/>
      <c r="C27" s="99" t="s">
        <v>32</v>
      </c>
      <c r="D27" s="370"/>
      <c r="E27" s="108"/>
      <c r="F27" s="661"/>
      <c r="G27" s="105"/>
      <c r="H27" s="68"/>
      <c r="L27" s="575"/>
    </row>
    <row r="28" spans="1:12" ht="15.75">
      <c r="A28" s="929"/>
      <c r="B28" s="832"/>
      <c r="C28" s="585" t="s">
        <v>33</v>
      </c>
      <c r="D28" s="370">
        <v>1</v>
      </c>
      <c r="E28" s="108">
        <v>120</v>
      </c>
      <c r="F28" s="661">
        <v>0.72222222222222221</v>
      </c>
      <c r="G28" s="105">
        <v>22.727272727272727</v>
      </c>
      <c r="H28" s="68">
        <v>49.615384615384613</v>
      </c>
      <c r="L28" s="575"/>
    </row>
    <row r="29" spans="1:12" ht="15.75">
      <c r="A29" s="929"/>
      <c r="B29" s="832"/>
      <c r="C29" s="585" t="s">
        <v>151</v>
      </c>
      <c r="D29" s="370">
        <v>1</v>
      </c>
      <c r="E29" s="108">
        <v>105</v>
      </c>
      <c r="F29" s="661">
        <v>0.85079365079365077</v>
      </c>
      <c r="G29" s="105">
        <v>31.03448275862069</v>
      </c>
      <c r="H29" s="68">
        <v>41.044776119402989</v>
      </c>
      <c r="L29" s="575"/>
    </row>
    <row r="30" spans="1:12" ht="15.75">
      <c r="A30" s="929"/>
      <c r="B30" s="832" t="s">
        <v>35</v>
      </c>
      <c r="C30" s="99" t="s">
        <v>36</v>
      </c>
      <c r="D30" s="370"/>
      <c r="E30" s="108"/>
      <c r="F30" s="661"/>
      <c r="G30" s="105"/>
      <c r="H30" s="68"/>
      <c r="L30" s="575"/>
    </row>
    <row r="31" spans="1:12" ht="15.75">
      <c r="A31" s="929"/>
      <c r="B31" s="832"/>
      <c r="C31" s="99" t="s">
        <v>37</v>
      </c>
      <c r="D31" s="370"/>
      <c r="E31" s="108"/>
      <c r="F31" s="661"/>
      <c r="G31" s="105"/>
      <c r="H31" s="68"/>
      <c r="L31" s="575"/>
    </row>
    <row r="32" spans="1:12" ht="15.75">
      <c r="A32" s="929"/>
      <c r="B32" s="832"/>
      <c r="C32" s="99" t="s">
        <v>38</v>
      </c>
      <c r="D32" s="370"/>
      <c r="E32" s="108"/>
      <c r="F32" s="661"/>
      <c r="G32" s="105"/>
      <c r="H32" s="68"/>
      <c r="L32" s="575"/>
    </row>
    <row r="33" spans="1:12" ht="15.75">
      <c r="A33" s="929"/>
      <c r="B33" s="832"/>
      <c r="C33" s="99" t="s">
        <v>39</v>
      </c>
      <c r="D33" s="370"/>
      <c r="E33" s="108"/>
      <c r="F33" s="661"/>
      <c r="G33" s="105"/>
      <c r="H33" s="68"/>
      <c r="L33" s="575"/>
    </row>
    <row r="34" spans="1:12" ht="15.75">
      <c r="A34" s="929"/>
      <c r="B34" s="832"/>
      <c r="C34" s="99" t="s">
        <v>40</v>
      </c>
      <c r="D34" s="370"/>
      <c r="E34" s="108"/>
      <c r="F34" s="661"/>
      <c r="G34" s="105"/>
      <c r="H34" s="68"/>
      <c r="L34" s="575"/>
    </row>
    <row r="35" spans="1:12" ht="15.75">
      <c r="A35" s="929"/>
      <c r="B35" s="832"/>
      <c r="C35" s="585" t="s">
        <v>152</v>
      </c>
      <c r="D35" s="370">
        <v>1</v>
      </c>
      <c r="E35" s="108">
        <v>60</v>
      </c>
      <c r="F35" s="661">
        <v>0.89444444444444438</v>
      </c>
      <c r="G35" s="105">
        <v>50</v>
      </c>
      <c r="H35" s="68">
        <v>36.645962732919259</v>
      </c>
      <c r="L35" s="575"/>
    </row>
    <row r="36" spans="1:12" ht="15.75">
      <c r="A36" s="929"/>
      <c r="B36" s="904" t="s">
        <v>42</v>
      </c>
      <c r="C36" s="99" t="s">
        <v>43</v>
      </c>
      <c r="D36" s="663"/>
      <c r="E36" s="664"/>
      <c r="F36" s="665"/>
      <c r="G36" s="666"/>
      <c r="H36" s="82"/>
      <c r="L36" s="575"/>
    </row>
    <row r="37" spans="1:12" ht="15.75">
      <c r="A37" s="929"/>
      <c r="B37" s="904"/>
      <c r="C37" s="99" t="s">
        <v>44</v>
      </c>
      <c r="D37" s="663"/>
      <c r="E37" s="664"/>
      <c r="F37" s="665"/>
      <c r="G37" s="666"/>
      <c r="H37" s="82"/>
      <c r="L37" s="575"/>
    </row>
    <row r="38" spans="1:12" ht="15.75">
      <c r="A38" s="929"/>
      <c r="B38" s="904"/>
      <c r="C38" s="99" t="s">
        <v>153</v>
      </c>
      <c r="D38" s="663"/>
      <c r="E38" s="664"/>
      <c r="F38" s="665"/>
      <c r="G38" s="666"/>
      <c r="H38" s="82"/>
      <c r="L38" s="575"/>
    </row>
    <row r="39" spans="1:12" ht="15.75">
      <c r="A39" s="929"/>
      <c r="B39" s="904"/>
      <c r="C39" s="99" t="s">
        <v>46</v>
      </c>
      <c r="D39" s="663"/>
      <c r="E39" s="664"/>
      <c r="F39" s="665"/>
      <c r="G39" s="666"/>
      <c r="H39" s="82"/>
      <c r="L39" s="575"/>
    </row>
    <row r="40" spans="1:12" ht="15.75">
      <c r="A40" s="927" t="s">
        <v>212</v>
      </c>
      <c r="B40" s="928"/>
      <c r="C40" s="928"/>
      <c r="D40" s="633">
        <f>SUM(D25:D39)</f>
        <v>3</v>
      </c>
      <c r="E40" s="659">
        <f>SUM(E25:E39)</f>
        <v>285</v>
      </c>
      <c r="F40" s="660">
        <v>0.80584795321637426</v>
      </c>
      <c r="G40" s="633">
        <v>30.337078651685395</v>
      </c>
      <c r="H40" s="613">
        <v>43.251088534107403</v>
      </c>
      <c r="L40" s="575"/>
    </row>
    <row r="41" spans="1:12" ht="15.75">
      <c r="A41" s="929" t="s">
        <v>154</v>
      </c>
      <c r="B41" s="829" t="s">
        <v>47</v>
      </c>
      <c r="C41" s="585" t="s">
        <v>48</v>
      </c>
      <c r="D41" s="370">
        <v>1</v>
      </c>
      <c r="E41" s="108">
        <v>120</v>
      </c>
      <c r="F41" s="661">
        <v>0.93055555555555558</v>
      </c>
      <c r="G41" s="105">
        <v>25</v>
      </c>
      <c r="H41" s="68">
        <v>54.92537313432836</v>
      </c>
      <c r="L41" s="575"/>
    </row>
    <row r="42" spans="1:12" ht="15.75">
      <c r="A42" s="929"/>
      <c r="B42" s="829"/>
      <c r="C42" s="585" t="s">
        <v>49</v>
      </c>
      <c r="D42" s="370">
        <v>1</v>
      </c>
      <c r="E42" s="108">
        <v>60</v>
      </c>
      <c r="F42" s="661">
        <v>0.73333333333333328</v>
      </c>
      <c r="G42" s="105">
        <v>25.806451612903224</v>
      </c>
      <c r="H42" s="68">
        <v>46.666666666666664</v>
      </c>
      <c r="L42" s="575"/>
    </row>
    <row r="43" spans="1:12" ht="15.75">
      <c r="A43" s="929"/>
      <c r="B43" s="829"/>
      <c r="C43" s="99" t="s">
        <v>50</v>
      </c>
      <c r="D43" s="372"/>
      <c r="E43" s="99"/>
      <c r="F43" s="661"/>
      <c r="G43" s="105"/>
      <c r="H43" s="68"/>
      <c r="L43" s="575"/>
    </row>
    <row r="44" spans="1:12" ht="15.75">
      <c r="A44" s="929"/>
      <c r="B44" s="829"/>
      <c r="C44" s="99" t="s">
        <v>51</v>
      </c>
      <c r="D44" s="372"/>
      <c r="E44" s="99"/>
      <c r="F44" s="661"/>
      <c r="G44" s="105"/>
      <c r="H44" s="68"/>
      <c r="L44" s="575"/>
    </row>
    <row r="45" spans="1:12" ht="15.75">
      <c r="A45" s="929"/>
      <c r="B45" s="829"/>
      <c r="C45" s="99" t="s">
        <v>52</v>
      </c>
      <c r="D45" s="372"/>
      <c r="E45" s="99"/>
      <c r="F45" s="661"/>
      <c r="G45" s="105"/>
      <c r="H45" s="68"/>
      <c r="L45" s="575"/>
    </row>
    <row r="46" spans="1:12" ht="15.75">
      <c r="A46" s="929"/>
      <c r="B46" s="829"/>
      <c r="C46" s="99" t="s">
        <v>53</v>
      </c>
      <c r="D46" s="372"/>
      <c r="E46" s="99"/>
      <c r="F46" s="661"/>
      <c r="G46" s="105"/>
      <c r="H46" s="68"/>
      <c r="L46" s="575"/>
    </row>
    <row r="47" spans="1:12" ht="15.75">
      <c r="A47" s="929"/>
      <c r="B47" s="829"/>
      <c r="C47" s="99" t="s">
        <v>54</v>
      </c>
      <c r="D47" s="372"/>
      <c r="E47" s="99"/>
      <c r="F47" s="661"/>
      <c r="G47" s="105"/>
      <c r="H47" s="68"/>
      <c r="L47" s="575"/>
    </row>
    <row r="48" spans="1:12" ht="15.75">
      <c r="A48" s="929"/>
      <c r="B48" s="829"/>
      <c r="C48" s="100" t="s">
        <v>155</v>
      </c>
      <c r="D48" s="371"/>
      <c r="E48" s="100"/>
      <c r="F48" s="661"/>
      <c r="G48" s="105"/>
      <c r="H48" s="68"/>
      <c r="L48" s="575"/>
    </row>
    <row r="49" spans="1:12" ht="15.75">
      <c r="A49" s="927" t="s">
        <v>213</v>
      </c>
      <c r="B49" s="928"/>
      <c r="C49" s="928"/>
      <c r="D49" s="633">
        <f>SUM(D41:D48)</f>
        <v>2</v>
      </c>
      <c r="E49" s="659">
        <f>SUM(E41:E48)</f>
        <v>180</v>
      </c>
      <c r="F49" s="660">
        <v>0.85470085470085466</v>
      </c>
      <c r="G49" s="633">
        <v>25.301204819277107</v>
      </c>
      <c r="H49" s="613">
        <v>52.199999999999989</v>
      </c>
      <c r="L49" s="575"/>
    </row>
    <row r="50" spans="1:12" ht="15.75" customHeight="1">
      <c r="A50" s="929" t="s">
        <v>156</v>
      </c>
      <c r="B50" s="832" t="s">
        <v>56</v>
      </c>
      <c r="C50" s="585" t="s">
        <v>214</v>
      </c>
      <c r="D50" s="370">
        <v>1</v>
      </c>
      <c r="E50" s="108">
        <v>90</v>
      </c>
      <c r="F50" s="661">
        <v>0.82777777777777772</v>
      </c>
      <c r="G50" s="105">
        <v>53.125</v>
      </c>
      <c r="H50" s="68">
        <v>40.604026845637584</v>
      </c>
      <c r="L50" s="575"/>
    </row>
    <row r="51" spans="1:12" ht="15.75">
      <c r="A51" s="929"/>
      <c r="B51" s="832"/>
      <c r="C51" s="99" t="s">
        <v>58</v>
      </c>
      <c r="D51" s="370"/>
      <c r="E51" s="108"/>
      <c r="F51" s="661"/>
      <c r="G51" s="105"/>
      <c r="H51" s="68"/>
      <c r="L51" s="575"/>
    </row>
    <row r="52" spans="1:12" ht="15.75">
      <c r="A52" s="929"/>
      <c r="B52" s="832"/>
      <c r="C52" s="99" t="s">
        <v>157</v>
      </c>
      <c r="D52" s="370"/>
      <c r="E52" s="108"/>
      <c r="F52" s="661"/>
      <c r="G52" s="105"/>
      <c r="H52" s="68"/>
      <c r="L52" s="575"/>
    </row>
    <row r="53" spans="1:12" ht="15.75">
      <c r="A53" s="929"/>
      <c r="B53" s="832" t="s">
        <v>60</v>
      </c>
      <c r="C53" s="99" t="s">
        <v>61</v>
      </c>
      <c r="D53" s="370"/>
      <c r="E53" s="108"/>
      <c r="F53" s="661"/>
      <c r="G53" s="105"/>
      <c r="H53" s="68"/>
      <c r="L53" s="575"/>
    </row>
    <row r="54" spans="1:12" ht="15.75">
      <c r="A54" s="929"/>
      <c r="B54" s="832"/>
      <c r="C54" s="99" t="s">
        <v>62</v>
      </c>
      <c r="D54" s="370"/>
      <c r="E54" s="108"/>
      <c r="F54" s="661"/>
      <c r="G54" s="105"/>
      <c r="H54" s="68"/>
      <c r="L54" s="575"/>
    </row>
    <row r="55" spans="1:12" ht="15.75">
      <c r="A55" s="929"/>
      <c r="B55" s="832"/>
      <c r="C55" s="99" t="s">
        <v>63</v>
      </c>
      <c r="D55" s="370"/>
      <c r="E55" s="108"/>
      <c r="F55" s="661"/>
      <c r="G55" s="105"/>
      <c r="H55" s="24"/>
      <c r="L55" s="575"/>
    </row>
    <row r="56" spans="1:12" ht="15.75">
      <c r="A56" s="929"/>
      <c r="B56" s="832"/>
      <c r="C56" s="99" t="s">
        <v>64</v>
      </c>
      <c r="D56" s="370"/>
      <c r="E56" s="108"/>
      <c r="F56" s="661"/>
      <c r="G56" s="105"/>
      <c r="H56" s="68"/>
      <c r="L56" s="575"/>
    </row>
    <row r="57" spans="1:12" ht="15.75">
      <c r="A57" s="929"/>
      <c r="B57" s="832"/>
      <c r="C57" s="99" t="s">
        <v>65</v>
      </c>
      <c r="D57" s="370"/>
      <c r="E57" s="108"/>
      <c r="F57" s="661"/>
      <c r="G57" s="105"/>
      <c r="H57" s="68"/>
      <c r="L57" s="575"/>
    </row>
    <row r="58" spans="1:12" ht="15.75">
      <c r="A58" s="929"/>
      <c r="B58" s="832"/>
      <c r="C58" s="585" t="s">
        <v>66</v>
      </c>
      <c r="D58" s="370">
        <v>1</v>
      </c>
      <c r="E58" s="108">
        <v>120</v>
      </c>
      <c r="F58" s="661">
        <v>0.79166666666666663</v>
      </c>
      <c r="G58" s="105">
        <v>38.888888888888893</v>
      </c>
      <c r="H58" s="68">
        <v>47.719298245614041</v>
      </c>
      <c r="L58" s="575"/>
    </row>
    <row r="59" spans="1:12" ht="15.75">
      <c r="A59" s="929"/>
      <c r="B59" s="832" t="s">
        <v>67</v>
      </c>
      <c r="C59" s="585" t="s">
        <v>68</v>
      </c>
      <c r="D59" s="370">
        <v>1</v>
      </c>
      <c r="E59" s="108">
        <v>90</v>
      </c>
      <c r="F59" s="661">
        <v>0.72592592592592586</v>
      </c>
      <c r="G59" s="105">
        <v>32.142857142857146</v>
      </c>
      <c r="H59" s="68">
        <v>44.387755102040821</v>
      </c>
      <c r="L59" s="575"/>
    </row>
    <row r="60" spans="1:12" ht="15.75">
      <c r="A60" s="929"/>
      <c r="B60" s="832"/>
      <c r="C60" s="585" t="s">
        <v>69</v>
      </c>
      <c r="D60" s="370">
        <v>1</v>
      </c>
      <c r="E60" s="108">
        <v>120</v>
      </c>
      <c r="F60" s="661">
        <v>1.25</v>
      </c>
      <c r="G60" s="105">
        <v>52.777777777777779</v>
      </c>
      <c r="H60" s="68">
        <v>36.444444444444443</v>
      </c>
      <c r="L60" s="575"/>
    </row>
    <row r="61" spans="1:12" ht="15.75">
      <c r="A61" s="929"/>
      <c r="B61" s="832"/>
      <c r="C61" s="99" t="s">
        <v>70</v>
      </c>
      <c r="D61" s="370"/>
      <c r="E61" s="108"/>
      <c r="F61" s="661"/>
      <c r="G61" s="105"/>
      <c r="H61" s="68"/>
      <c r="L61" s="575"/>
    </row>
    <row r="62" spans="1:12" ht="15.75">
      <c r="A62" s="929"/>
      <c r="B62" s="832"/>
      <c r="C62" s="99" t="s">
        <v>158</v>
      </c>
      <c r="D62" s="370"/>
      <c r="E62" s="108"/>
      <c r="F62" s="661"/>
      <c r="G62" s="105"/>
      <c r="H62" s="68"/>
      <c r="L62" s="575"/>
    </row>
    <row r="63" spans="1:12" ht="15.75" customHeight="1">
      <c r="A63" s="929"/>
      <c r="B63" s="832" t="s">
        <v>159</v>
      </c>
      <c r="C63" s="99" t="s">
        <v>160</v>
      </c>
      <c r="D63" s="370"/>
      <c r="E63" s="108"/>
      <c r="F63" s="661"/>
      <c r="G63" s="105"/>
      <c r="H63" s="68"/>
      <c r="L63" s="575"/>
    </row>
    <row r="64" spans="1:12" ht="15.75">
      <c r="A64" s="929"/>
      <c r="B64" s="832"/>
      <c r="C64" s="585" t="s">
        <v>74</v>
      </c>
      <c r="D64" s="370">
        <v>3</v>
      </c>
      <c r="E64" s="108">
        <v>240</v>
      </c>
      <c r="F64" s="661">
        <v>0.87058823529411766</v>
      </c>
      <c r="G64" s="105">
        <v>60.317460317460316</v>
      </c>
      <c r="H64" s="68">
        <v>51.051051051051047</v>
      </c>
      <c r="L64" s="575"/>
    </row>
    <row r="65" spans="1:12" ht="15.75">
      <c r="A65" s="929"/>
      <c r="B65" s="832"/>
      <c r="C65" s="585" t="s">
        <v>161</v>
      </c>
      <c r="D65" s="370">
        <v>1</v>
      </c>
      <c r="E65" s="108">
        <v>90</v>
      </c>
      <c r="F65" s="661">
        <v>0.97777777777777775</v>
      </c>
      <c r="G65" s="105">
        <v>47.058823529411761</v>
      </c>
      <c r="H65" s="68">
        <v>52.651515151515149</v>
      </c>
      <c r="L65" s="575"/>
    </row>
    <row r="66" spans="1:12" ht="15.75">
      <c r="A66" s="927" t="s">
        <v>215</v>
      </c>
      <c r="B66" s="928"/>
      <c r="C66" s="928"/>
      <c r="D66" s="633">
        <f>SUM(D50:D65)</f>
        <v>8</v>
      </c>
      <c r="E66" s="659">
        <f>SUM(E50:E65)</f>
        <v>750</v>
      </c>
      <c r="F66" s="660">
        <v>0.90524109014675047</v>
      </c>
      <c r="G66" s="633">
        <v>48.582995951417004</v>
      </c>
      <c r="H66" s="613">
        <v>45.715609078276984</v>
      </c>
      <c r="L66" s="575"/>
    </row>
    <row r="67" spans="1:12" ht="15.75">
      <c r="A67" s="929" t="s">
        <v>162</v>
      </c>
      <c r="B67" s="588" t="s">
        <v>163</v>
      </c>
      <c r="C67" s="585" t="s">
        <v>164</v>
      </c>
      <c r="D67" s="370">
        <v>2</v>
      </c>
      <c r="E67" s="108">
        <v>210</v>
      </c>
      <c r="F67" s="661">
        <v>1.1018518518518519</v>
      </c>
      <c r="G67" s="105">
        <v>25.925925925925924</v>
      </c>
      <c r="H67" s="68">
        <v>54.45378151260504</v>
      </c>
      <c r="L67" s="575"/>
    </row>
    <row r="68" spans="1:12" ht="15.75" customHeight="1">
      <c r="A68" s="929"/>
      <c r="B68" s="832" t="s">
        <v>78</v>
      </c>
      <c r="C68" s="585" t="s">
        <v>165</v>
      </c>
      <c r="D68" s="370">
        <v>1</v>
      </c>
      <c r="E68" s="108">
        <v>120</v>
      </c>
      <c r="F68" s="661">
        <v>1.1166666666666667</v>
      </c>
      <c r="G68" s="105">
        <v>25.641025641025639</v>
      </c>
      <c r="H68" s="68">
        <v>41.044776119402989</v>
      </c>
      <c r="L68" s="575"/>
    </row>
    <row r="69" spans="1:12" ht="15.75">
      <c r="A69" s="929"/>
      <c r="B69" s="832"/>
      <c r="C69" s="99" t="s">
        <v>80</v>
      </c>
      <c r="D69" s="370"/>
      <c r="E69" s="108"/>
      <c r="F69" s="661"/>
      <c r="G69" s="105"/>
      <c r="H69" s="68"/>
      <c r="L69" s="575"/>
    </row>
    <row r="70" spans="1:12" ht="15.75">
      <c r="A70" s="929"/>
      <c r="B70" s="832" t="s">
        <v>81</v>
      </c>
      <c r="C70" s="585" t="s">
        <v>83</v>
      </c>
      <c r="D70" s="370">
        <v>1</v>
      </c>
      <c r="E70" s="108">
        <v>120</v>
      </c>
      <c r="F70" s="661">
        <v>1.1027777777777779</v>
      </c>
      <c r="G70" s="105">
        <v>11.607142857142858</v>
      </c>
      <c r="H70" s="68">
        <v>60.957178841309826</v>
      </c>
      <c r="L70" s="575"/>
    </row>
    <row r="71" spans="1:12" ht="15.75">
      <c r="A71" s="929"/>
      <c r="B71" s="832"/>
      <c r="C71" s="585" t="s">
        <v>82</v>
      </c>
      <c r="D71" s="370">
        <v>1</v>
      </c>
      <c r="E71" s="108">
        <v>90</v>
      </c>
      <c r="F71" s="661">
        <v>0.99629629629629635</v>
      </c>
      <c r="G71" s="105">
        <v>23.275862068965516</v>
      </c>
      <c r="H71" s="68">
        <v>51.6728624535316</v>
      </c>
      <c r="L71" s="575"/>
    </row>
    <row r="72" spans="1:12" ht="15.75">
      <c r="A72" s="929"/>
      <c r="B72" s="832" t="s">
        <v>84</v>
      </c>
      <c r="C72" s="585" t="s">
        <v>85</v>
      </c>
      <c r="D72" s="370">
        <v>1</v>
      </c>
      <c r="E72" s="108">
        <v>120</v>
      </c>
      <c r="F72" s="661">
        <v>0.8666666666666667</v>
      </c>
      <c r="G72" s="105">
        <v>65.517241379310349</v>
      </c>
      <c r="H72" s="68">
        <v>40.064102564102562</v>
      </c>
      <c r="L72" s="575"/>
    </row>
    <row r="73" spans="1:12" ht="15.75">
      <c r="A73" s="929"/>
      <c r="B73" s="832"/>
      <c r="C73" s="585" t="s">
        <v>86</v>
      </c>
      <c r="D73" s="370">
        <v>1</v>
      </c>
      <c r="E73" s="108">
        <v>120</v>
      </c>
      <c r="F73" s="661">
        <v>1.2833333333333334</v>
      </c>
      <c r="G73" s="105">
        <v>44.642857142857146</v>
      </c>
      <c r="H73" s="68">
        <v>32.251082251082245</v>
      </c>
      <c r="L73" s="575"/>
    </row>
    <row r="74" spans="1:12" ht="15.75">
      <c r="A74" s="929"/>
      <c r="B74" s="832" t="s">
        <v>87</v>
      </c>
      <c r="C74" s="585" t="s">
        <v>88</v>
      </c>
      <c r="D74" s="370">
        <v>1</v>
      </c>
      <c r="E74" s="108">
        <v>120</v>
      </c>
      <c r="F74" s="661">
        <v>1.4472222222222222</v>
      </c>
      <c r="G74" s="105">
        <v>52.631578947368418</v>
      </c>
      <c r="H74" s="68">
        <v>42.994241842610371</v>
      </c>
      <c r="L74" s="575"/>
    </row>
    <row r="75" spans="1:12" ht="15.75">
      <c r="A75" s="929"/>
      <c r="B75" s="832"/>
      <c r="C75" s="585" t="s">
        <v>89</v>
      </c>
      <c r="D75" s="370">
        <v>1</v>
      </c>
      <c r="E75" s="108">
        <v>120</v>
      </c>
      <c r="F75" s="661">
        <v>1.0861111111111112</v>
      </c>
      <c r="G75" s="105">
        <v>52.083333333333336</v>
      </c>
      <c r="H75" s="68">
        <v>45.780051150895133</v>
      </c>
      <c r="L75" s="575"/>
    </row>
    <row r="76" spans="1:12" ht="15.75">
      <c r="A76" s="929"/>
      <c r="B76" s="832"/>
      <c r="C76" s="99" t="s">
        <v>90</v>
      </c>
      <c r="D76" s="370"/>
      <c r="E76" s="108"/>
      <c r="F76" s="661"/>
      <c r="G76" s="105"/>
      <c r="H76" s="68"/>
      <c r="L76" s="575"/>
    </row>
    <row r="77" spans="1:12" ht="15.75">
      <c r="A77" s="929"/>
      <c r="B77" s="832"/>
      <c r="C77" s="101" t="s">
        <v>166</v>
      </c>
      <c r="D77" s="370"/>
      <c r="E77" s="108"/>
      <c r="F77" s="661"/>
      <c r="G77" s="105"/>
      <c r="H77" s="68"/>
      <c r="L77" s="575"/>
    </row>
    <row r="78" spans="1:12" ht="15.75">
      <c r="A78" s="929"/>
      <c r="B78" s="832" t="s">
        <v>167</v>
      </c>
      <c r="C78" s="585" t="s">
        <v>93</v>
      </c>
      <c r="D78" s="370">
        <v>0.66666666666666663</v>
      </c>
      <c r="E78" s="108">
        <v>60</v>
      </c>
      <c r="F78" s="661">
        <v>0.98333333333333339</v>
      </c>
      <c r="G78" s="105">
        <v>25</v>
      </c>
      <c r="H78" s="68">
        <v>29.66101694915254</v>
      </c>
      <c r="L78" s="575"/>
    </row>
    <row r="79" spans="1:12" ht="15.75">
      <c r="A79" s="929"/>
      <c r="B79" s="832"/>
      <c r="C79" s="585" t="s">
        <v>168</v>
      </c>
      <c r="D79" s="370">
        <v>1</v>
      </c>
      <c r="E79" s="108">
        <v>120</v>
      </c>
      <c r="F79" s="661">
        <v>1.2277777777777779</v>
      </c>
      <c r="G79" s="105">
        <v>32.183908045977013</v>
      </c>
      <c r="H79" s="68">
        <v>46.832579185520359</v>
      </c>
      <c r="L79" s="575"/>
    </row>
    <row r="80" spans="1:12" ht="15.75">
      <c r="A80" s="929"/>
      <c r="B80" s="832"/>
      <c r="C80" s="585" t="s">
        <v>169</v>
      </c>
      <c r="D80" s="370">
        <v>1</v>
      </c>
      <c r="E80" s="108">
        <v>120</v>
      </c>
      <c r="F80" s="661">
        <v>1.4694444444444446</v>
      </c>
      <c r="G80" s="105">
        <v>35.443037974683541</v>
      </c>
      <c r="H80" s="68">
        <v>34.593572778827976</v>
      </c>
      <c r="L80" s="575"/>
    </row>
    <row r="81" spans="1:12" ht="15.75">
      <c r="A81" s="929"/>
      <c r="B81" s="832" t="s">
        <v>170</v>
      </c>
      <c r="C81" s="585" t="s">
        <v>172</v>
      </c>
      <c r="D81" s="370">
        <v>1</v>
      </c>
      <c r="E81" s="108">
        <v>120</v>
      </c>
      <c r="F81" s="661">
        <v>0.96944444444444444</v>
      </c>
      <c r="G81" s="105">
        <v>19.17808219178082</v>
      </c>
      <c r="H81" s="68">
        <v>50.716332378223491</v>
      </c>
      <c r="L81" s="575"/>
    </row>
    <row r="82" spans="1:12" ht="15.75">
      <c r="A82" s="929"/>
      <c r="B82" s="832"/>
      <c r="C82" s="585" t="s">
        <v>171</v>
      </c>
      <c r="D82" s="370">
        <v>1</v>
      </c>
      <c r="E82" s="108">
        <v>120</v>
      </c>
      <c r="F82" s="661">
        <v>0.7</v>
      </c>
      <c r="G82" s="105">
        <v>20.754716981132077</v>
      </c>
      <c r="H82" s="68">
        <v>48.412698412698404</v>
      </c>
      <c r="L82" s="575"/>
    </row>
    <row r="83" spans="1:12" ht="15.75">
      <c r="A83" s="929"/>
      <c r="B83" s="832"/>
      <c r="C83" s="585" t="s">
        <v>173</v>
      </c>
      <c r="D83" s="372">
        <v>1</v>
      </c>
      <c r="E83" s="99">
        <v>120</v>
      </c>
      <c r="F83" s="661">
        <v>0.64722222222222225</v>
      </c>
      <c r="G83" s="105">
        <v>16.666666666666664</v>
      </c>
      <c r="H83" s="68">
        <v>24.892703862660941</v>
      </c>
      <c r="L83" s="575"/>
    </row>
    <row r="84" spans="1:12" ht="15.75">
      <c r="A84" s="927" t="s">
        <v>216</v>
      </c>
      <c r="B84" s="928"/>
      <c r="C84" s="928"/>
      <c r="D84" s="633">
        <f>SUM(D67:D83)</f>
        <v>14.666666666666666</v>
      </c>
      <c r="E84" s="667">
        <f>SUM(E67:E83)</f>
        <v>1680</v>
      </c>
      <c r="F84" s="660">
        <v>1.0781186094069528</v>
      </c>
      <c r="G84" s="633">
        <v>28.967813540510544</v>
      </c>
      <c r="H84" s="613">
        <v>44.176783004552362</v>
      </c>
      <c r="L84" s="575"/>
    </row>
    <row r="85" spans="1:12" ht="15.75">
      <c r="A85" s="929" t="s">
        <v>174</v>
      </c>
      <c r="B85" s="832" t="s">
        <v>100</v>
      </c>
      <c r="C85" s="108" t="s">
        <v>101</v>
      </c>
      <c r="D85" s="370"/>
      <c r="E85" s="108"/>
      <c r="F85" s="661"/>
      <c r="G85" s="105"/>
      <c r="H85" s="68"/>
      <c r="L85" s="575"/>
    </row>
    <row r="86" spans="1:12" ht="15.75">
      <c r="A86" s="929"/>
      <c r="B86" s="832"/>
      <c r="C86" s="99" t="s">
        <v>102</v>
      </c>
      <c r="D86" s="370"/>
      <c r="E86" s="108"/>
      <c r="F86" s="661"/>
      <c r="G86" s="105"/>
      <c r="H86" s="68"/>
      <c r="L86" s="575"/>
    </row>
    <row r="87" spans="1:12" ht="15.75">
      <c r="A87" s="929"/>
      <c r="B87" s="832"/>
      <c r="C87" s="585" t="s">
        <v>103</v>
      </c>
      <c r="D87" s="370">
        <v>2</v>
      </c>
      <c r="E87" s="108">
        <v>210</v>
      </c>
      <c r="F87" s="661">
        <v>0.97142857142857142</v>
      </c>
      <c r="G87" s="105">
        <v>43.421052631578952</v>
      </c>
      <c r="H87" s="68">
        <v>48.856209150326805</v>
      </c>
      <c r="L87" s="575"/>
    </row>
    <row r="88" spans="1:12" ht="15.75">
      <c r="A88" s="929"/>
      <c r="B88" s="588" t="s">
        <v>104</v>
      </c>
      <c r="C88" s="585" t="s">
        <v>105</v>
      </c>
      <c r="D88" s="370">
        <v>1</v>
      </c>
      <c r="E88" s="108">
        <v>120</v>
      </c>
      <c r="F88" s="661">
        <v>0.91666666666666663</v>
      </c>
      <c r="G88" s="105">
        <v>42.647058823529413</v>
      </c>
      <c r="H88" s="68">
        <v>38.989898989898983</v>
      </c>
      <c r="L88" s="575"/>
    </row>
    <row r="89" spans="1:12" ht="15.75">
      <c r="A89" s="929"/>
      <c r="B89" s="832" t="s">
        <v>175</v>
      </c>
      <c r="C89" s="99" t="s">
        <v>107</v>
      </c>
      <c r="D89" s="370"/>
      <c r="E89" s="108"/>
      <c r="F89" s="661"/>
      <c r="G89" s="105"/>
      <c r="H89" s="68"/>
      <c r="L89" s="575"/>
    </row>
    <row r="90" spans="1:12" ht="15.75">
      <c r="A90" s="929"/>
      <c r="B90" s="832"/>
      <c r="C90" s="99" t="s">
        <v>108</v>
      </c>
      <c r="D90" s="370"/>
      <c r="E90" s="108"/>
      <c r="F90" s="661"/>
      <c r="G90" s="105"/>
      <c r="H90" s="68"/>
      <c r="L90" s="575"/>
    </row>
    <row r="91" spans="1:12" ht="15.75">
      <c r="A91" s="929"/>
      <c r="B91" s="832"/>
      <c r="C91" s="585" t="s">
        <v>176</v>
      </c>
      <c r="D91" s="370">
        <v>1</v>
      </c>
      <c r="E91" s="108">
        <v>60</v>
      </c>
      <c r="F91" s="661">
        <v>0.64444444444444438</v>
      </c>
      <c r="G91" s="105">
        <v>80</v>
      </c>
      <c r="H91" s="68">
        <v>60.344827586206897</v>
      </c>
      <c r="L91" s="575"/>
    </row>
    <row r="92" spans="1:12" ht="15.75">
      <c r="A92" s="927" t="s">
        <v>217</v>
      </c>
      <c r="B92" s="928"/>
      <c r="C92" s="928"/>
      <c r="D92" s="633">
        <f>SUM(D85:D91)</f>
        <v>4</v>
      </c>
      <c r="E92" s="633">
        <f>SUM(E85:E91)</f>
        <v>390</v>
      </c>
      <c r="F92" s="662">
        <v>0.90592592592592602</v>
      </c>
      <c r="G92" s="633">
        <v>44.29530201342282</v>
      </c>
      <c r="H92" s="613">
        <v>45.952575633687651</v>
      </c>
      <c r="L92" s="575"/>
    </row>
    <row r="93" spans="1:12" ht="15.75">
      <c r="A93" s="929" t="s">
        <v>177</v>
      </c>
      <c r="B93" s="832" t="s">
        <v>110</v>
      </c>
      <c r="C93" s="585" t="s">
        <v>111</v>
      </c>
      <c r="D93" s="370">
        <v>1</v>
      </c>
      <c r="E93" s="108">
        <v>120</v>
      </c>
      <c r="F93" s="661">
        <v>0.92222222222222228</v>
      </c>
      <c r="G93" s="105">
        <v>50</v>
      </c>
      <c r="H93" s="68">
        <v>31.024096385542173</v>
      </c>
      <c r="L93" s="575"/>
    </row>
    <row r="94" spans="1:12" ht="15.75">
      <c r="A94" s="929"/>
      <c r="B94" s="832"/>
      <c r="C94" s="585" t="s">
        <v>112</v>
      </c>
      <c r="D94" s="370">
        <v>2</v>
      </c>
      <c r="E94" s="108">
        <v>195</v>
      </c>
      <c r="F94" s="661">
        <v>0.93504273504273505</v>
      </c>
      <c r="G94" s="105">
        <v>66.666666666666657</v>
      </c>
      <c r="H94" s="68">
        <v>53.564899451553927</v>
      </c>
      <c r="L94" s="575"/>
    </row>
    <row r="95" spans="1:12" ht="15.75">
      <c r="A95" s="929"/>
      <c r="B95" s="832"/>
      <c r="C95" s="585" t="s">
        <v>178</v>
      </c>
      <c r="D95" s="370">
        <v>1</v>
      </c>
      <c r="E95" s="108">
        <v>105</v>
      </c>
      <c r="F95" s="661">
        <v>0.88888888888888884</v>
      </c>
      <c r="G95" s="105">
        <v>42.857142857142854</v>
      </c>
      <c r="H95" s="68">
        <v>26.785714285714285</v>
      </c>
      <c r="L95" s="575"/>
    </row>
    <row r="96" spans="1:12" ht="15.75" customHeight="1">
      <c r="A96" s="929"/>
      <c r="B96" s="832" t="s">
        <v>114</v>
      </c>
      <c r="C96" s="585" t="s">
        <v>179</v>
      </c>
      <c r="D96" s="370">
        <v>1</v>
      </c>
      <c r="E96" s="108">
        <v>90</v>
      </c>
      <c r="F96" s="661">
        <v>1.1111111111111112</v>
      </c>
      <c r="G96" s="105">
        <v>11.111111111111111</v>
      </c>
      <c r="H96" s="68">
        <v>44</v>
      </c>
      <c r="L96" s="575"/>
    </row>
    <row r="97" spans="1:12" ht="15.75">
      <c r="A97" s="929"/>
      <c r="B97" s="832"/>
      <c r="C97" s="585" t="s">
        <v>116</v>
      </c>
      <c r="D97" s="370">
        <v>2</v>
      </c>
      <c r="E97" s="108">
        <v>210</v>
      </c>
      <c r="F97" s="661">
        <v>0.94285714285714284</v>
      </c>
      <c r="G97" s="105">
        <v>34.545454545454547</v>
      </c>
      <c r="H97" s="68">
        <v>40.572390572390574</v>
      </c>
      <c r="L97" s="575"/>
    </row>
    <row r="98" spans="1:12" ht="15.75">
      <c r="A98" s="929"/>
      <c r="B98" s="832"/>
      <c r="C98" s="99" t="s">
        <v>117</v>
      </c>
      <c r="D98" s="370"/>
      <c r="E98" s="108"/>
      <c r="F98" s="661"/>
      <c r="G98" s="105"/>
      <c r="H98" s="68"/>
      <c r="L98" s="575"/>
    </row>
    <row r="99" spans="1:12" ht="15.75">
      <c r="A99" s="929"/>
      <c r="B99" s="832" t="s">
        <v>180</v>
      </c>
      <c r="C99" s="585" t="s">
        <v>181</v>
      </c>
      <c r="D99" s="370">
        <v>3</v>
      </c>
      <c r="E99" s="108">
        <v>255</v>
      </c>
      <c r="F99" s="661">
        <v>0.75666666666666671</v>
      </c>
      <c r="G99" s="105">
        <v>43.529411764705884</v>
      </c>
      <c r="H99" s="68">
        <v>39.207048458149778</v>
      </c>
      <c r="L99" s="575"/>
    </row>
    <row r="100" spans="1:12" ht="15.75">
      <c r="A100" s="929"/>
      <c r="B100" s="832"/>
      <c r="C100" s="585" t="s">
        <v>120</v>
      </c>
      <c r="D100" s="370">
        <v>1</v>
      </c>
      <c r="E100" s="108">
        <v>75</v>
      </c>
      <c r="F100" s="661">
        <v>1.1244444444444444</v>
      </c>
      <c r="G100" s="105">
        <v>28.125</v>
      </c>
      <c r="H100" s="68">
        <v>49.802371541501977</v>
      </c>
      <c r="L100" s="575"/>
    </row>
    <row r="101" spans="1:12" ht="15.75">
      <c r="A101" s="929"/>
      <c r="B101" s="832" t="s">
        <v>121</v>
      </c>
      <c r="C101" s="585" t="s">
        <v>182</v>
      </c>
      <c r="D101" s="370">
        <v>2</v>
      </c>
      <c r="E101" s="108">
        <v>195</v>
      </c>
      <c r="F101" s="661">
        <v>0.9555555555555556</v>
      </c>
      <c r="G101" s="105">
        <v>37.777777777777779</v>
      </c>
      <c r="H101" s="68">
        <v>36.672629695885504</v>
      </c>
      <c r="L101" s="575"/>
    </row>
    <row r="102" spans="1:12" ht="15.75">
      <c r="A102" s="929"/>
      <c r="B102" s="832"/>
      <c r="C102" s="585" t="s">
        <v>183</v>
      </c>
      <c r="D102" s="370">
        <v>1</v>
      </c>
      <c r="E102" s="108">
        <v>90</v>
      </c>
      <c r="F102" s="661">
        <v>0.85555555555555551</v>
      </c>
      <c r="G102" s="105">
        <v>64.285714285714292</v>
      </c>
      <c r="H102" s="68">
        <v>63.203463203463194</v>
      </c>
      <c r="L102" s="575"/>
    </row>
    <row r="103" spans="1:12" ht="15.75">
      <c r="A103" s="929"/>
      <c r="B103" s="832" t="s">
        <v>124</v>
      </c>
      <c r="C103" s="99" t="s">
        <v>125</v>
      </c>
      <c r="D103" s="370"/>
      <c r="E103" s="108"/>
      <c r="F103" s="661"/>
      <c r="G103" s="105"/>
      <c r="H103" s="68"/>
      <c r="L103" s="575"/>
    </row>
    <row r="104" spans="1:12" ht="15.75">
      <c r="A104" s="929"/>
      <c r="B104" s="832"/>
      <c r="C104" s="585" t="s">
        <v>126</v>
      </c>
      <c r="D104" s="370">
        <v>1</v>
      </c>
      <c r="E104" s="108">
        <v>90</v>
      </c>
      <c r="F104" s="661">
        <v>0.99259259259259258</v>
      </c>
      <c r="G104" s="105">
        <v>47.368421052631575</v>
      </c>
      <c r="H104" s="68">
        <v>25.746268656716421</v>
      </c>
      <c r="L104" s="575"/>
    </row>
    <row r="105" spans="1:12" ht="15.75">
      <c r="A105" s="929"/>
      <c r="B105" s="832" t="s">
        <v>127</v>
      </c>
      <c r="C105" s="101" t="s">
        <v>128</v>
      </c>
      <c r="D105" s="370"/>
      <c r="E105" s="108"/>
      <c r="F105" s="661"/>
      <c r="G105" s="105"/>
      <c r="H105" s="68"/>
      <c r="L105" s="575"/>
    </row>
    <row r="106" spans="1:12" ht="15.75">
      <c r="A106" s="929"/>
      <c r="B106" s="832"/>
      <c r="C106" s="101" t="s">
        <v>129</v>
      </c>
      <c r="D106" s="370"/>
      <c r="E106" s="108"/>
      <c r="F106" s="661"/>
      <c r="G106" s="105"/>
      <c r="H106" s="68"/>
      <c r="L106" s="575"/>
    </row>
    <row r="107" spans="1:12" ht="15.75">
      <c r="A107" s="929"/>
      <c r="B107" s="832"/>
      <c r="C107" s="585" t="s">
        <v>184</v>
      </c>
      <c r="D107" s="370">
        <v>1</v>
      </c>
      <c r="E107" s="108">
        <v>60</v>
      </c>
      <c r="F107" s="661">
        <v>0.68333333333333335</v>
      </c>
      <c r="G107" s="105">
        <v>20</v>
      </c>
      <c r="H107" s="68">
        <v>50.406504065040657</v>
      </c>
      <c r="L107" s="575"/>
    </row>
    <row r="108" spans="1:12" ht="15.75">
      <c r="A108" s="927" t="s">
        <v>218</v>
      </c>
      <c r="B108" s="928"/>
      <c r="C108" s="928"/>
      <c r="D108" s="633">
        <f>SUM(D93:D107)</f>
        <v>16</v>
      </c>
      <c r="E108" s="628">
        <f>SUM(E93:E107)</f>
        <v>1485</v>
      </c>
      <c r="F108" s="662">
        <v>0.90806100217864916</v>
      </c>
      <c r="G108" s="633">
        <v>39.095744680851062</v>
      </c>
      <c r="H108" s="613">
        <v>41.242802303262962</v>
      </c>
      <c r="L108" s="575"/>
    </row>
    <row r="109" spans="1:12" ht="15.75">
      <c r="A109" s="931" t="s">
        <v>185</v>
      </c>
      <c r="B109" s="931"/>
      <c r="C109" s="931"/>
      <c r="D109" s="633">
        <f>SUM(D108,D92,D84,D66,D49,D40,D24,D13)</f>
        <v>60.666666666666664</v>
      </c>
      <c r="E109" s="628">
        <f>SUM(E108,E92,E84,E66,E49,E40,E24,E13)</f>
        <v>6150</v>
      </c>
      <c r="F109" s="662">
        <v>0.96637403564777857</v>
      </c>
      <c r="G109" s="633">
        <v>36.323851203501093</v>
      </c>
      <c r="H109" s="613">
        <v>42.190166822661453</v>
      </c>
      <c r="L109" s="575"/>
    </row>
    <row r="110" spans="1:12">
      <c r="A110" s="107" t="s">
        <v>186</v>
      </c>
      <c r="B110" s="930" t="s">
        <v>375</v>
      </c>
      <c r="C110" s="930"/>
      <c r="D110" s="930"/>
      <c r="E110" s="930"/>
      <c r="F110" s="930"/>
      <c r="G110" s="930"/>
      <c r="H110" s="930"/>
      <c r="L110" s="575"/>
    </row>
    <row r="111" spans="1:12">
      <c r="A111" s="103" t="s">
        <v>187</v>
      </c>
      <c r="B111" s="930" t="s">
        <v>206</v>
      </c>
      <c r="C111" s="930"/>
      <c r="D111" s="930"/>
      <c r="E111" s="930"/>
      <c r="F111" s="930"/>
      <c r="G111" s="930"/>
      <c r="H111" s="930"/>
      <c r="L111" s="575"/>
    </row>
    <row r="112" spans="1:12">
      <c r="L112" s="575"/>
    </row>
    <row r="113" spans="12:12">
      <c r="L113" s="575"/>
    </row>
    <row r="114" spans="12:12">
      <c r="L114" s="575"/>
    </row>
    <row r="115" spans="12:12">
      <c r="L115" s="575"/>
    </row>
    <row r="116" spans="12:12">
      <c r="L116" s="575"/>
    </row>
  </sheetData>
  <mergeCells count="58">
    <mergeCell ref="B30:B35"/>
    <mergeCell ref="B36:B39"/>
    <mergeCell ref="G3:G4"/>
    <mergeCell ref="H3:H4"/>
    <mergeCell ref="A3:A4"/>
    <mergeCell ref="B3:B4"/>
    <mergeCell ref="C3:C4"/>
    <mergeCell ref="F3:F4"/>
    <mergeCell ref="D3:D4"/>
    <mergeCell ref="E3:E4"/>
    <mergeCell ref="A24:C24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41:A48"/>
    <mergeCell ref="B41:B48"/>
    <mergeCell ref="A109:C109"/>
    <mergeCell ref="B110:H110"/>
    <mergeCell ref="A49:C49"/>
    <mergeCell ref="A50:A65"/>
    <mergeCell ref="B50:B52"/>
    <mergeCell ref="B111:H111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108:C108"/>
    <mergeCell ref="A2:H2"/>
    <mergeCell ref="A1:H1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3:B65"/>
    <mergeCell ref="A25:A39"/>
    <mergeCell ref="B25:B29"/>
    <mergeCell ref="A40:C40"/>
  </mergeCells>
  <dataValidations count="1">
    <dataValidation allowBlank="1" showInputMessage="1" showErrorMessage="1" promptTitle="Verificação" sqref="IZ11:IZ18 SV11:SV18 ACR11:ACR18 AMN11:AMN18 AWJ11:AWJ18 BGF11:BGF18 BQB11:BQB18 BZX11:BZX18 CJT11:CJT18 CTP11:CTP18 DDL11:DDL18 DNH11:DNH18 DXD11:DXD18 EGZ11:EGZ18 EQV11:EQV18 FAR11:FAR18 FKN11:FKN18 FUJ11:FUJ18 GEF11:GEF18 GOB11:GOB18 GXX11:GXX18 HHT11:HHT18 HRP11:HRP18 IBL11:IBL18 ILH11:ILH18 IVD11:IVD18 JEZ11:JEZ18 JOV11:JOV18 JYR11:JYR18 KIN11:KIN18 KSJ11:KSJ18 LCF11:LCF18 LMB11:LMB18 LVX11:LVX18 MFT11:MFT18 MPP11:MPP18 MZL11:MZL18 NJH11:NJH18 NTD11:NTD18 OCZ11:OCZ18 OMV11:OMV18 OWR11:OWR18 PGN11:PGN18 PQJ11:PQJ18 QAF11:QAF18 QKB11:QKB18 QTX11:QTX18 RDT11:RDT18 RNP11:RNP18 RXL11:RXL18 SHH11:SHH18 SRD11:SRD18 TAZ11:TAZ18 TKV11:TKV18 TUR11:TUR18 UEN11:UEN18 UOJ11:UOJ18 UYF11:UYF18 VIB11:VIB18 VRX11:VRX18 WBT11:WBT18 WLP11:WLP18 WVL11:WVL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d800342</cp:lastModifiedBy>
  <cp:lastPrinted>2014-10-01T21:39:31Z</cp:lastPrinted>
  <dcterms:created xsi:type="dcterms:W3CDTF">2014-09-08T15:44:55Z</dcterms:created>
  <dcterms:modified xsi:type="dcterms:W3CDTF">2017-03-17T16:15:10Z</dcterms:modified>
</cp:coreProperties>
</file>